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Zaluzhsky\Desktop\FY2023\"/>
    </mc:Choice>
  </mc:AlternateContent>
  <bookViews>
    <workbookView xWindow="0" yWindow="0" windowWidth="23280" windowHeight="14070" activeTab="1"/>
  </bookViews>
  <sheets>
    <sheet name="BS" sheetId="1" r:id="rId1"/>
    <sheet name="PL" sheetId="2" r:id="rId2"/>
    <sheet name="Segments" sheetId="3" r:id="rId3"/>
    <sheet name="GWP по линиям бизнеса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4" l="1"/>
  <c r="G15" i="4"/>
  <c r="E15" i="4"/>
  <c r="D15" i="4"/>
  <c r="C15" i="4"/>
  <c r="B15" i="4"/>
  <c r="F15" i="4" s="1"/>
  <c r="H14" i="4"/>
  <c r="G14" i="4"/>
  <c r="F14" i="4"/>
  <c r="H13" i="4"/>
  <c r="G13" i="4"/>
  <c r="F13" i="4"/>
  <c r="H12" i="4"/>
  <c r="G12" i="4"/>
  <c r="F12" i="4"/>
  <c r="H9" i="4"/>
  <c r="G9" i="4"/>
  <c r="E9" i="4"/>
  <c r="D9" i="4"/>
  <c r="D19" i="4" s="1"/>
  <c r="H19" i="4" s="1"/>
  <c r="C9" i="4"/>
  <c r="C19" i="4" s="1"/>
  <c r="G19" i="4" s="1"/>
  <c r="B9" i="4"/>
  <c r="F9" i="4" s="1"/>
  <c r="H8" i="4"/>
  <c r="G8" i="4"/>
  <c r="F8" i="4"/>
  <c r="H7" i="4"/>
  <c r="G7" i="4"/>
  <c r="F7" i="4"/>
  <c r="H6" i="4"/>
  <c r="G6" i="4"/>
  <c r="F6" i="4"/>
  <c r="AA36" i="3"/>
  <c r="Z33" i="3"/>
  <c r="Y33" i="3"/>
  <c r="Y35" i="3" s="1"/>
  <c r="Y37" i="3" s="1"/>
  <c r="X33" i="3"/>
  <c r="W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33" i="3" s="1"/>
  <c r="Y19" i="3"/>
  <c r="AA18" i="3"/>
  <c r="AA17" i="3"/>
  <c r="AA16" i="3"/>
  <c r="Z14" i="3"/>
  <c r="Z19" i="3" s="1"/>
  <c r="Y14" i="3"/>
  <c r="X14" i="3"/>
  <c r="X19" i="3" s="1"/>
  <c r="W14" i="3"/>
  <c r="W19" i="3" s="1"/>
  <c r="AA13" i="3"/>
  <c r="AA12" i="3"/>
  <c r="AA11" i="3"/>
  <c r="AA10" i="3"/>
  <c r="AA14" i="3" s="1"/>
  <c r="Z8" i="3"/>
  <c r="Y8" i="3"/>
  <c r="X8" i="3"/>
  <c r="W8" i="3"/>
  <c r="W39" i="3" s="1"/>
  <c r="AA7" i="3"/>
  <c r="AA6" i="3"/>
  <c r="AA5" i="3"/>
  <c r="AA4" i="3"/>
  <c r="AA8" i="3" s="1"/>
  <c r="T36" i="3"/>
  <c r="S33" i="3"/>
  <c r="R33" i="3"/>
  <c r="R35" i="3" s="1"/>
  <c r="R37" i="3" s="1"/>
  <c r="Q33" i="3"/>
  <c r="Q35" i="3" s="1"/>
  <c r="Q37" i="3" s="1"/>
  <c r="P33" i="3"/>
  <c r="T32" i="3"/>
  <c r="T31" i="3"/>
  <c r="T30" i="3"/>
  <c r="T29" i="3"/>
  <c r="T28" i="3"/>
  <c r="T27" i="3"/>
  <c r="T26" i="3"/>
  <c r="T25" i="3"/>
  <c r="T24" i="3"/>
  <c r="T23" i="3"/>
  <c r="T22" i="3"/>
  <c r="T21" i="3"/>
  <c r="T33" i="3" s="1"/>
  <c r="R19" i="3"/>
  <c r="Q19" i="3"/>
  <c r="T17" i="3"/>
  <c r="T16" i="3"/>
  <c r="S14" i="3"/>
  <c r="S19" i="3" s="1"/>
  <c r="R14" i="3"/>
  <c r="Q14" i="3"/>
  <c r="P14" i="3"/>
  <c r="P19" i="3" s="1"/>
  <c r="T13" i="3"/>
  <c r="T12" i="3"/>
  <c r="T11" i="3"/>
  <c r="T10" i="3"/>
  <c r="T14" i="3" s="1"/>
  <c r="S8" i="3"/>
  <c r="R8" i="3"/>
  <c r="Q8" i="3"/>
  <c r="P8" i="3"/>
  <c r="P39" i="3" s="1"/>
  <c r="T7" i="3"/>
  <c r="T6" i="3"/>
  <c r="T5" i="3"/>
  <c r="T4" i="3"/>
  <c r="T8" i="3" s="1"/>
  <c r="M7" i="3"/>
  <c r="M6" i="3"/>
  <c r="M5" i="3"/>
  <c r="M4" i="3"/>
  <c r="F36" i="3"/>
  <c r="E33" i="3"/>
  <c r="D33" i="3"/>
  <c r="D35" i="3" s="1"/>
  <c r="D37" i="3" s="1"/>
  <c r="C33" i="3"/>
  <c r="B33" i="3"/>
  <c r="F32" i="3"/>
  <c r="F31" i="3"/>
  <c r="F30" i="3"/>
  <c r="F29" i="3"/>
  <c r="F28" i="3"/>
  <c r="F27" i="3"/>
  <c r="F26" i="3"/>
  <c r="F25" i="3"/>
  <c r="F24" i="3"/>
  <c r="F23" i="3"/>
  <c r="F22" i="3"/>
  <c r="F21" i="3"/>
  <c r="F33" i="3" s="1"/>
  <c r="D19" i="3"/>
  <c r="F17" i="3"/>
  <c r="F16" i="3"/>
  <c r="E14" i="3"/>
  <c r="E19" i="3" s="1"/>
  <c r="D14" i="3"/>
  <c r="C14" i="3"/>
  <c r="C19" i="3" s="1"/>
  <c r="B14" i="3"/>
  <c r="B19" i="3" s="1"/>
  <c r="F13" i="3"/>
  <c r="F12" i="3"/>
  <c r="F11" i="3"/>
  <c r="F10" i="3"/>
  <c r="F14" i="3" s="1"/>
  <c r="E8" i="3"/>
  <c r="D8" i="3"/>
  <c r="C8" i="3"/>
  <c r="B8" i="3"/>
  <c r="B39" i="3" s="1"/>
  <c r="F7" i="3"/>
  <c r="F6" i="3"/>
  <c r="F5" i="3"/>
  <c r="F4" i="3"/>
  <c r="F8" i="3" s="1"/>
  <c r="E49" i="2"/>
  <c r="D49" i="2"/>
  <c r="B49" i="2"/>
  <c r="E36" i="2"/>
  <c r="D36" i="2"/>
  <c r="B36" i="2"/>
  <c r="E17" i="2"/>
  <c r="E22" i="2" s="1"/>
  <c r="D17" i="2"/>
  <c r="D22" i="2" s="1"/>
  <c r="D38" i="2" s="1"/>
  <c r="D40" i="2" s="1"/>
  <c r="D43" i="2" s="1"/>
  <c r="D50" i="2" s="1"/>
  <c r="B17" i="2"/>
  <c r="B22" i="2" s="1"/>
  <c r="B38" i="2" s="1"/>
  <c r="B40" i="2" s="1"/>
  <c r="B43" i="2" s="1"/>
  <c r="B50" i="2" s="1"/>
  <c r="E11" i="2"/>
  <c r="D11" i="2"/>
  <c r="B11" i="2"/>
  <c r="E44" i="1"/>
  <c r="D44" i="1"/>
  <c r="B44" i="1"/>
  <c r="E34" i="1"/>
  <c r="E45" i="1" s="1"/>
  <c r="D34" i="1"/>
  <c r="D45" i="1" s="1"/>
  <c r="B34" i="1"/>
  <c r="B45" i="1" s="1"/>
  <c r="E22" i="1"/>
  <c r="D22" i="1"/>
  <c r="B22" i="1"/>
  <c r="B19" i="4" l="1"/>
  <c r="F19" i="4" s="1"/>
  <c r="AA19" i="3"/>
  <c r="W35" i="3"/>
  <c r="X35" i="3"/>
  <c r="X37" i="3" s="1"/>
  <c r="Z35" i="3"/>
  <c r="Z37" i="3" s="1"/>
  <c r="T19" i="3"/>
  <c r="P35" i="3"/>
  <c r="S35" i="3"/>
  <c r="S37" i="3" s="1"/>
  <c r="B35" i="3"/>
  <c r="F19" i="3"/>
  <c r="C35" i="3"/>
  <c r="C37" i="3" s="1"/>
  <c r="E35" i="3"/>
  <c r="E37" i="3" s="1"/>
  <c r="E38" i="2"/>
  <c r="E40" i="2" s="1"/>
  <c r="E43" i="2" s="1"/>
  <c r="E50" i="2" s="1"/>
  <c r="W37" i="3" l="1"/>
  <c r="AA35" i="3"/>
  <c r="AA37" i="3" s="1"/>
  <c r="P37" i="3"/>
  <c r="T35" i="3"/>
  <c r="T37" i="3" s="1"/>
  <c r="B37" i="3"/>
  <c r="F35" i="3"/>
  <c r="F37" i="3" s="1"/>
</calcChain>
</file>

<file path=xl/sharedStrings.xml><?xml version="1.0" encoding="utf-8"?>
<sst xmlns="http://schemas.openxmlformats.org/spreadsheetml/2006/main" count="265" uniqueCount="129">
  <si>
    <t xml:space="preserve">Консолидированный отчет о финансовом положении </t>
  </si>
  <si>
    <t>в млн. российских рублей</t>
  </si>
  <si>
    <t>ГРС консолидированный</t>
  </si>
  <si>
    <t>Активы</t>
  </si>
  <si>
    <t>Денежные средства и их эквиваленты</t>
  </si>
  <si>
    <t>Финансовые активы, переоцениваемые по справедливой стоимости через прибыль или убыток</t>
  </si>
  <si>
    <t>Финансовые активы, оцениваемые по справедливой стоимости через прочий совокупный доход</t>
  </si>
  <si>
    <t>Финансовые активы, оцениваемые по амортизированной стоимости</t>
  </si>
  <si>
    <t>Дебиторская задолженность по операциям страхования и перестрахования</t>
  </si>
  <si>
    <t>Активы, предназначенные для продажи</t>
  </si>
  <si>
    <t>Инвестиции в ассоциированные организации</t>
  </si>
  <si>
    <t>Доля перестраховщиков в обязательствах по договорам страхования</t>
  </si>
  <si>
    <t>Текущие налоговые активы</t>
  </si>
  <si>
    <t xml:space="preserve">Отложенные налоговые активы </t>
  </si>
  <si>
    <t>Отложенные аквизиционные расходы</t>
  </si>
  <si>
    <t>Основные средства</t>
  </si>
  <si>
    <t>Инвестиционное имущество</t>
  </si>
  <si>
    <t>Нематериальные активы</t>
  </si>
  <si>
    <t>Гудвил</t>
  </si>
  <si>
    <t>Прочие активы</t>
  </si>
  <si>
    <t>Итого активы</t>
  </si>
  <si>
    <t xml:space="preserve"> </t>
  </si>
  <si>
    <t xml:space="preserve">Обязательства </t>
  </si>
  <si>
    <t>Обязательства по договорам страхования </t>
  </si>
  <si>
    <t>Обязательства по прекращенной деятельности</t>
  </si>
  <si>
    <t xml:space="preserve">Кредиторская задолженность по операциям страхования </t>
  </si>
  <si>
    <t>Отложенный комиссионный доход по переданному перестрахованию</t>
  </si>
  <si>
    <t>Выпущенные долговые ценные бумаги</t>
  </si>
  <si>
    <t>Займы полученные и прочие привлеченные средства</t>
  </si>
  <si>
    <t>Текущие налоговые обязательства</t>
  </si>
  <si>
    <t>Отложенные налоговые обязательства</t>
  </si>
  <si>
    <t>Прочие обязательства</t>
  </si>
  <si>
    <t>Итого обязательства</t>
  </si>
  <si>
    <t>Капитал</t>
  </si>
  <si>
    <t>Уставный капитал</t>
  </si>
  <si>
    <t>Дополнительный капитал</t>
  </si>
  <si>
    <t>Собственные выкупленные акции</t>
  </si>
  <si>
    <t>Резерв по переоценке финансовых активов, оцениваемых по справедливой стоимости через прочий совокупный доход</t>
  </si>
  <si>
    <t>Прочие резервы</t>
  </si>
  <si>
    <t>Прочее</t>
  </si>
  <si>
    <t>Нераспределенная прибыль</t>
  </si>
  <si>
    <t>Итого капитал</t>
  </si>
  <si>
    <t>Итого капитал и обязательства</t>
  </si>
  <si>
    <t>Консолидированный отчет о совокупном доходе</t>
  </si>
  <si>
    <t>За период, окончившийся</t>
  </si>
  <si>
    <t>12м2023</t>
  </si>
  <si>
    <t>12м2022</t>
  </si>
  <si>
    <t>12м2021</t>
  </si>
  <si>
    <t>12м2020</t>
  </si>
  <si>
    <t>Продолжающаяся деятельность</t>
  </si>
  <si>
    <t>Общая сумма страховых премий, брутто</t>
  </si>
  <si>
    <t>Изменение резерва незаработанной премии, брутто</t>
  </si>
  <si>
    <t>Премии, переданные в перестрахование</t>
  </si>
  <si>
    <t>Изменение доли перестраховщиков в резерве незаработанной премии</t>
  </si>
  <si>
    <t>Чистая заработанная премия</t>
  </si>
  <si>
    <t>Страховые выплаты</t>
  </si>
  <si>
    <t>Доля перестраховщиков в страховых выплатах</t>
  </si>
  <si>
    <t>Изменение резерва убытков, брутто</t>
  </si>
  <si>
    <t>Изменение доли перестраховщиков в резерве убытков</t>
  </si>
  <si>
    <t>Чистая сумма произошедших убытков</t>
  </si>
  <si>
    <t>Аквизиционные расходы, нетто</t>
  </si>
  <si>
    <t>Изменение резерва под обесценение дебиторской задолженности по операциям страхования и перестрахования</t>
  </si>
  <si>
    <t>Амортизация стоимости действующего бизнеса</t>
  </si>
  <si>
    <t>Результат от страховых операций</t>
  </si>
  <si>
    <t>Административные расходы</t>
  </si>
  <si>
    <t>Доходы от финансовых активов, переоцениваемых по справедливой стоимости через прибыль или убыток, нетто</t>
  </si>
  <si>
    <t>Процентные доходы по эффективной процентной ставке</t>
  </si>
  <si>
    <t>Прочие доходы от инвестиционной деятельности</t>
  </si>
  <si>
    <t>Прочие расходы от инвестиционной деятельности</t>
  </si>
  <si>
    <t>Изменение резерва под ожидаемые кредитные убытки</t>
  </si>
  <si>
    <t>Доля в убытке ассоциированных организаций</t>
  </si>
  <si>
    <t>Процентные расходы</t>
  </si>
  <si>
    <t>Доходы от изменения курсов валют</t>
  </si>
  <si>
    <t>Доходы от активов предназначенных для продажи</t>
  </si>
  <si>
    <t>Прочие операционные доходы</t>
  </si>
  <si>
    <t>Прочие операционные расходы</t>
  </si>
  <si>
    <t>Прочие доходы/ (расходы)</t>
  </si>
  <si>
    <t>Прибыль до налогообложения</t>
  </si>
  <si>
    <t xml:space="preserve">Расход по налогу на прибыль </t>
  </si>
  <si>
    <t>Прибыль за период от продолжающейся деятельности</t>
  </si>
  <si>
    <t>Прибыль за период от прекращенной деятельности</t>
  </si>
  <si>
    <t>Чистая прибыль за период</t>
  </si>
  <si>
    <t>Прочий совокупный доход/(расход), подлежащий в последствии переклассификации в состав прибыли или убытка при выполнении определенных условий</t>
  </si>
  <si>
    <t>Изменение справедливой стоимости долевых инструментов, оцениваемых по справедливой стоимости через прочий совокупный доход</t>
  </si>
  <si>
    <t>Сумма накопленной прибыли/(убытка), реклассифицированная в состав прибыли или убытка в результате выбытия долговых инструментов, оцениваемых по справедливой стоимости через прочий совокупный доход</t>
  </si>
  <si>
    <t>Курсовые разницы</t>
  </si>
  <si>
    <t>Прочий совокупный доход/(расход) за вычетом налога</t>
  </si>
  <si>
    <t>Всего совокупный доход/(расход) за год за вычетом налога</t>
  </si>
  <si>
    <t>Сегментный анализ</t>
  </si>
  <si>
    <t>млн.рублей</t>
  </si>
  <si>
    <t>12M 2023</t>
  </si>
  <si>
    <t>Страхование иное, чем страхование жизни</t>
  </si>
  <si>
    <t>Страхование жизни</t>
  </si>
  <si>
    <t>Прочая деятельность</t>
  </si>
  <si>
    <t>Межсегментные операции</t>
  </si>
  <si>
    <t>Итого</t>
  </si>
  <si>
    <t xml:space="preserve">Аквизиционные расходы, нетто </t>
  </si>
  <si>
    <t xml:space="preserve">Административные расходы </t>
  </si>
  <si>
    <t>Доля в убытке  ассоциированных организаций</t>
  </si>
  <si>
    <t>Прочие доходы/(расходы)</t>
  </si>
  <si>
    <t>Прибыль/(убыток) до налогообложения</t>
  </si>
  <si>
    <t>CR (Combined Ratio)</t>
  </si>
  <si>
    <t>12M 2022</t>
  </si>
  <si>
    <t>Прибыль/(убыток) за период</t>
  </si>
  <si>
    <t>CR</t>
  </si>
  <si>
    <t>12M 2021</t>
  </si>
  <si>
    <t>12M 2020</t>
  </si>
  <si>
    <t xml:space="preserve">Разбивка GWP по линиям бизнеса </t>
  </si>
  <si>
    <t>Non-life, млрд руб.</t>
  </si>
  <si>
    <t>12M2023</t>
  </si>
  <si>
    <t>12M2022</t>
  </si>
  <si>
    <t>12M2021</t>
  </si>
  <si>
    <t>12M2020</t>
  </si>
  <si>
    <t>12M2023/ 12M2022</t>
  </si>
  <si>
    <t>12M2022/ 12M2021</t>
  </si>
  <si>
    <t>12M2021/ 12M2020</t>
  </si>
  <si>
    <t>   Авто*</t>
  </si>
  <si>
    <t>   ДМС</t>
  </si>
  <si>
    <t>   Прочее</t>
  </si>
  <si>
    <t>Итого Non-life</t>
  </si>
  <si>
    <t xml:space="preserve">Life </t>
  </si>
  <si>
    <t xml:space="preserve">   ИСЖ</t>
  </si>
  <si>
    <t xml:space="preserve">   НСЖ</t>
  </si>
  <si>
    <t xml:space="preserve">   Прочие</t>
  </si>
  <si>
    <t>Итого Life</t>
  </si>
  <si>
    <t>interco</t>
  </si>
  <si>
    <t>ИТОГО ГРУППА ГРС</t>
  </si>
  <si>
    <t>*ОСАГО Пул в АВТО Нонлайф</t>
  </si>
  <si>
    <t>Прибыль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</si>
</sst>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*\ #,##0\ ;\(#,##0\);_*\ &quot;-&quot;\ ;_-@_-"/>
    <numFmt numFmtId="165" formatCode="_-* #,##0_-;* \(#,##0\);_-* &quot;-&quot;_-;_-@_-"/>
    <numFmt numFmtId="166" formatCode="0.0%"/>
    <numFmt numFmtId="167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</cellStyleXfs>
  <cellXfs count="66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Fill="1"/>
    <xf numFmtId="0" fontId="4" fillId="0" borderId="0" xfId="1" applyFont="1" applyFill="1"/>
    <xf numFmtId="0" fontId="5" fillId="0" borderId="1" xfId="1" applyFont="1" applyFill="1" applyBorder="1" applyAlignment="1">
      <alignment horizontal="center"/>
    </xf>
    <xf numFmtId="0" fontId="2" fillId="0" borderId="0" xfId="1" applyFont="1" applyFill="1" applyAlignment="1"/>
    <xf numFmtId="14" fontId="5" fillId="0" borderId="1" xfId="1" applyNumberFormat="1" applyFont="1" applyFill="1" applyBorder="1" applyAlignment="1">
      <alignment horizontal="right"/>
    </xf>
    <xf numFmtId="0" fontId="6" fillId="0" borderId="0" xfId="2" applyFont="1" applyFill="1" applyAlignment="1">
      <alignment horizontal="left" vertical="center"/>
    </xf>
    <xf numFmtId="164" fontId="6" fillId="0" borderId="0" xfId="3" applyNumberFormat="1" applyFont="1" applyBorder="1" applyAlignment="1">
      <alignment wrapText="1"/>
    </xf>
    <xf numFmtId="0" fontId="3" fillId="0" borderId="0" xfId="4" applyFont="1" applyFill="1" applyAlignment="1"/>
    <xf numFmtId="0" fontId="6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64" fontId="8" fillId="0" borderId="2" xfId="3" applyNumberFormat="1" applyFont="1" applyBorder="1" applyAlignment="1">
      <alignment wrapText="1"/>
    </xf>
    <xf numFmtId="164" fontId="3" fillId="0" borderId="0" xfId="1" applyNumberFormat="1" applyFont="1" applyFill="1" applyAlignment="1">
      <alignment horizontal="right" wrapText="1"/>
    </xf>
    <xf numFmtId="0" fontId="9" fillId="0" borderId="0" xfId="2" applyFont="1" applyAlignment="1">
      <alignment horizontal="left" vertical="center"/>
    </xf>
    <xf numFmtId="164" fontId="8" fillId="0" borderId="3" xfId="3" applyNumberFormat="1" applyFont="1" applyBorder="1" applyAlignment="1">
      <alignment wrapText="1"/>
    </xf>
    <xf numFmtId="0" fontId="3" fillId="0" borderId="0" xfId="4" applyFont="1" applyAlignment="1"/>
    <xf numFmtId="164" fontId="8" fillId="0" borderId="4" xfId="3" applyNumberFormat="1" applyFont="1" applyBorder="1" applyAlignment="1">
      <alignment wrapText="1"/>
    </xf>
    <xf numFmtId="0" fontId="10" fillId="0" borderId="0" xfId="1" applyFont="1" applyFill="1" applyAlignment="1"/>
    <xf numFmtId="0" fontId="10" fillId="0" borderId="0" xfId="1" applyFont="1" applyFill="1" applyAlignment="1">
      <alignment horizontal="left"/>
    </xf>
    <xf numFmtId="0" fontId="11" fillId="0" borderId="0" xfId="1" applyFont="1" applyFill="1"/>
    <xf numFmtId="0" fontId="12" fillId="0" borderId="0" xfId="1" applyFont="1" applyFill="1"/>
    <xf numFmtId="0" fontId="13" fillId="0" borderId="1" xfId="1" applyFont="1" applyBorder="1" applyAlignment="1">
      <alignment horizontal="left"/>
    </xf>
    <xf numFmtId="0" fontId="13" fillId="0" borderId="1" xfId="1" applyFont="1" applyBorder="1" applyAlignment="1">
      <alignment horizontal="right"/>
    </xf>
    <xf numFmtId="0" fontId="12" fillId="0" borderId="0" xfId="1" applyFont="1" applyFill="1" applyAlignment="1">
      <alignment wrapText="1"/>
    </xf>
    <xf numFmtId="14" fontId="13" fillId="0" borderId="1" xfId="1" applyNumberFormat="1" applyFont="1" applyFill="1" applyBorder="1" applyAlignment="1">
      <alignment horizontal="right"/>
    </xf>
    <xf numFmtId="0" fontId="10" fillId="0" borderId="0" xfId="1" applyFont="1" applyFill="1" applyAlignment="1">
      <alignment wrapText="1"/>
    </xf>
    <xf numFmtId="0" fontId="13" fillId="0" borderId="0" xfId="1" applyFont="1" applyFill="1" applyBorder="1" applyAlignment="1">
      <alignment horizontal="right"/>
    </xf>
    <xf numFmtId="0" fontId="9" fillId="0" borderId="0" xfId="2" applyFont="1" applyAlignment="1">
      <alignment vertical="center"/>
    </xf>
    <xf numFmtId="164" fontId="12" fillId="0" borderId="0" xfId="4" applyNumberFormat="1" applyFont="1" applyFill="1" applyAlignment="1">
      <alignment horizontal="right" wrapText="1"/>
    </xf>
    <xf numFmtId="0" fontId="14" fillId="0" borderId="0" xfId="2" applyFont="1" applyAlignment="1">
      <alignment vertical="center"/>
    </xf>
    <xf numFmtId="3" fontId="14" fillId="0" borderId="5" xfId="3" applyNumberFormat="1" applyFont="1" applyBorder="1" applyAlignment="1">
      <alignment wrapText="1"/>
    </xf>
    <xf numFmtId="0" fontId="12" fillId="0" borderId="0" xfId="4" applyFont="1" applyFill="1" applyAlignment="1"/>
    <xf numFmtId="0" fontId="9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164" fontId="10" fillId="0" borderId="5" xfId="4" applyNumberFormat="1" applyFont="1" applyFill="1" applyBorder="1" applyAlignment="1">
      <alignment horizontal="right" wrapText="1"/>
    </xf>
    <xf numFmtId="0" fontId="12" fillId="0" borderId="0" xfId="0" applyFont="1" applyFill="1"/>
    <xf numFmtId="0" fontId="12" fillId="0" borderId="0" xfId="2" applyFont="1" applyFill="1" applyAlignment="1">
      <alignment vertical="center"/>
    </xf>
    <xf numFmtId="0" fontId="12" fillId="0" borderId="0" xfId="4" applyFont="1" applyFill="1" applyAlignment="1">
      <alignment wrapText="1"/>
    </xf>
    <xf numFmtId="164" fontId="10" fillId="0" borderId="0" xfId="4" applyNumberFormat="1" applyFont="1" applyFill="1" applyAlignment="1">
      <alignment horizontal="right" wrapText="1"/>
    </xf>
    <xf numFmtId="0" fontId="14" fillId="0" borderId="0" xfId="2" applyFont="1" applyFill="1" applyAlignment="1">
      <alignment vertical="center" wrapText="1"/>
    </xf>
    <xf numFmtId="0" fontId="9" fillId="0" borderId="0" xfId="2" applyFont="1" applyFill="1" applyAlignment="1">
      <alignment vertical="center" wrapText="1"/>
    </xf>
    <xf numFmtId="0" fontId="14" fillId="0" borderId="0" xfId="3" applyFont="1" applyFill="1" applyAlignment="1"/>
    <xf numFmtId="0" fontId="9" fillId="0" borderId="0" xfId="3" applyFont="1" applyFill="1" applyAlignment="1">
      <alignment wrapText="1"/>
    </xf>
    <xf numFmtId="0" fontId="9" fillId="0" borderId="0" xfId="3" applyFont="1" applyFill="1" applyAlignment="1"/>
    <xf numFmtId="0" fontId="14" fillId="0" borderId="0" xfId="3" applyFont="1" applyFill="1" applyAlignment="1">
      <alignment horizontal="center" vertical="center"/>
    </xf>
    <xf numFmtId="0" fontId="14" fillId="0" borderId="0" xfId="3" applyFont="1" applyFill="1" applyAlignment="1">
      <alignment horizontal="center" wrapText="1"/>
    </xf>
    <xf numFmtId="0" fontId="12" fillId="0" borderId="0" xfId="1" applyFont="1" applyFill="1" applyAlignment="1"/>
    <xf numFmtId="165" fontId="14" fillId="0" borderId="0" xfId="5" applyNumberFormat="1" applyFont="1" applyFill="1" applyAlignment="1">
      <alignment wrapText="1"/>
    </xf>
    <xf numFmtId="0" fontId="9" fillId="0" borderId="0" xfId="0" applyFont="1" applyAlignment="1"/>
    <xf numFmtId="164" fontId="10" fillId="0" borderId="2" xfId="4" applyNumberFormat="1" applyFont="1" applyFill="1" applyBorder="1" applyAlignment="1">
      <alignment horizontal="right" wrapText="1"/>
    </xf>
    <xf numFmtId="164" fontId="10" fillId="0" borderId="0" xfId="4" applyNumberFormat="1" applyFont="1" applyFill="1" applyBorder="1" applyAlignment="1">
      <alignment horizontal="right" wrapText="1"/>
    </xf>
    <xf numFmtId="166" fontId="14" fillId="0" borderId="0" xfId="2" applyNumberFormat="1" applyFont="1" applyAlignment="1">
      <alignment vertical="center"/>
    </xf>
    <xf numFmtId="0" fontId="15" fillId="0" borderId="0" xfId="3" applyFont="1"/>
    <xf numFmtId="0" fontId="10" fillId="0" borderId="0" xfId="6" applyFont="1" applyFill="1" applyBorder="1" applyAlignment="1">
      <alignment horizontal="left" vertical="center"/>
    </xf>
    <xf numFmtId="0" fontId="9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wrapText="1"/>
    </xf>
    <xf numFmtId="167" fontId="9" fillId="0" borderId="0" xfId="0" applyNumberFormat="1" applyFont="1"/>
    <xf numFmtId="166" fontId="9" fillId="0" borderId="0" xfId="0" applyNumberFormat="1" applyFont="1"/>
    <xf numFmtId="167" fontId="14" fillId="0" borderId="0" xfId="0" applyNumberFormat="1" applyFont="1"/>
    <xf numFmtId="166" fontId="14" fillId="0" borderId="0" xfId="0" applyNumberFormat="1" applyFont="1"/>
    <xf numFmtId="3" fontId="9" fillId="0" borderId="0" xfId="0" applyNumberFormat="1" applyFont="1"/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/>
  </cellXfs>
  <cellStyles count="7">
    <cellStyle name="Comma 4" xfId="5"/>
    <cellStyle name="Normal 2" xfId="3"/>
    <cellStyle name="Normal 2 2 2" xfId="2"/>
    <cellStyle name="Обычный" xfId="0" builtinId="0"/>
    <cellStyle name="Обычный 2" xfId="6"/>
    <cellStyle name="Обычный 2 2" xfId="1"/>
    <cellStyle name="Обычный 2 2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10" zoomScale="80" zoomScaleNormal="80" workbookViewId="0">
      <selection activeCell="I33" sqref="I33"/>
    </sheetView>
  </sheetViews>
  <sheetFormatPr defaultRowHeight="14.5" x14ac:dyDescent="0.35"/>
  <cols>
    <col min="1" max="1" width="86.7265625" customWidth="1"/>
    <col min="2" max="5" width="13.81640625" customWidth="1"/>
  </cols>
  <sheetData>
    <row r="1" spans="1:5" x14ac:dyDescent="0.35">
      <c r="A1" s="1" t="s">
        <v>0</v>
      </c>
      <c r="B1" s="2"/>
      <c r="C1" s="2"/>
      <c r="D1" s="2"/>
      <c r="E1" s="2"/>
    </row>
    <row r="2" spans="1:5" x14ac:dyDescent="0.35">
      <c r="A2" s="3" t="s">
        <v>1</v>
      </c>
      <c r="B2" s="2"/>
      <c r="C2" s="2"/>
      <c r="D2" s="2"/>
      <c r="E2" s="2"/>
    </row>
    <row r="3" spans="1:5" x14ac:dyDescent="0.35">
      <c r="A3" s="3" t="s">
        <v>2</v>
      </c>
      <c r="B3" s="2"/>
      <c r="C3" s="2"/>
      <c r="D3" s="2"/>
      <c r="E3" s="2"/>
    </row>
    <row r="4" spans="1:5" ht="15" thickBot="1" x14ac:dyDescent="0.4">
      <c r="A4" s="2"/>
      <c r="B4" s="4"/>
      <c r="C4" s="4"/>
      <c r="D4" s="4"/>
      <c r="E4" s="4"/>
    </row>
    <row r="5" spans="1:5" ht="15" thickBot="1" x14ac:dyDescent="0.4">
      <c r="A5" s="5" t="s">
        <v>3</v>
      </c>
      <c r="B5" s="6">
        <v>45291</v>
      </c>
      <c r="C5" s="6">
        <v>44926</v>
      </c>
      <c r="D5" s="6">
        <v>44561</v>
      </c>
      <c r="E5" s="6">
        <v>44196</v>
      </c>
    </row>
    <row r="6" spans="1:5" x14ac:dyDescent="0.35">
      <c r="A6" s="7" t="s">
        <v>4</v>
      </c>
      <c r="B6" s="8">
        <v>16596.175999999999</v>
      </c>
      <c r="C6" s="8"/>
      <c r="D6" s="8">
        <v>7408.4</v>
      </c>
      <c r="E6" s="8">
        <v>13851.983</v>
      </c>
    </row>
    <row r="7" spans="1:5" x14ac:dyDescent="0.35">
      <c r="A7" s="9" t="s">
        <v>5</v>
      </c>
      <c r="B7" s="8">
        <v>126514.11199999999</v>
      </c>
      <c r="C7" s="8"/>
      <c r="D7" s="8">
        <v>99217.995999999999</v>
      </c>
      <c r="E7" s="8">
        <v>96228.785999999993</v>
      </c>
    </row>
    <row r="8" spans="1:5" x14ac:dyDescent="0.35">
      <c r="A8" s="9" t="s">
        <v>6</v>
      </c>
      <c r="B8" s="8">
        <v>0</v>
      </c>
      <c r="C8" s="8"/>
      <c r="D8" s="8">
        <v>290.35300000000001</v>
      </c>
      <c r="E8" s="8">
        <v>2064.73</v>
      </c>
    </row>
    <row r="9" spans="1:5" x14ac:dyDescent="0.35">
      <c r="A9" s="9" t="s">
        <v>7</v>
      </c>
      <c r="B9" s="8">
        <v>39080.512000000002</v>
      </c>
      <c r="C9" s="8"/>
      <c r="D9" s="8">
        <v>37553.786999999997</v>
      </c>
      <c r="E9" s="8">
        <v>19727.3</v>
      </c>
    </row>
    <row r="10" spans="1:5" x14ac:dyDescent="0.35">
      <c r="A10" s="7" t="s">
        <v>8</v>
      </c>
      <c r="B10" s="8">
        <v>9367.0959999999995</v>
      </c>
      <c r="C10" s="8"/>
      <c r="D10" s="8">
        <v>6582.6840000000002</v>
      </c>
      <c r="E10" s="8">
        <v>6111.768</v>
      </c>
    </row>
    <row r="11" spans="1:5" x14ac:dyDescent="0.35">
      <c r="A11" s="7" t="s">
        <v>9</v>
      </c>
      <c r="B11" s="8">
        <v>0</v>
      </c>
      <c r="C11" s="8"/>
      <c r="D11" s="8">
        <v>0</v>
      </c>
      <c r="E11" s="8">
        <v>0</v>
      </c>
    </row>
    <row r="12" spans="1:5" x14ac:dyDescent="0.35">
      <c r="A12" s="7" t="s">
        <v>10</v>
      </c>
      <c r="B12" s="8">
        <v>0</v>
      </c>
      <c r="C12" s="8"/>
      <c r="D12" s="8">
        <v>400.16699999999997</v>
      </c>
      <c r="E12" s="8">
        <v>0</v>
      </c>
    </row>
    <row r="13" spans="1:5" x14ac:dyDescent="0.35">
      <c r="A13" s="7" t="s">
        <v>11</v>
      </c>
      <c r="B13" s="8">
        <v>2137.904</v>
      </c>
      <c r="C13" s="8"/>
      <c r="D13" s="8">
        <v>2445.384</v>
      </c>
      <c r="E13" s="8">
        <v>2367.2840000000001</v>
      </c>
    </row>
    <row r="14" spans="1:5" x14ac:dyDescent="0.35">
      <c r="A14" s="10" t="s">
        <v>12</v>
      </c>
      <c r="B14" s="8">
        <v>14.144</v>
      </c>
      <c r="C14" s="8"/>
      <c r="D14" s="8">
        <v>187.142</v>
      </c>
      <c r="E14" s="8">
        <v>138.69399999999999</v>
      </c>
    </row>
    <row r="15" spans="1:5" x14ac:dyDescent="0.35">
      <c r="A15" s="10" t="s">
        <v>13</v>
      </c>
      <c r="B15" s="8">
        <v>3035.0369999999998</v>
      </c>
      <c r="C15" s="8"/>
      <c r="D15" s="8">
        <v>587.16800000000001</v>
      </c>
      <c r="E15" s="8">
        <v>635.49699999999996</v>
      </c>
    </row>
    <row r="16" spans="1:5" x14ac:dyDescent="0.35">
      <c r="A16" s="10" t="s">
        <v>14</v>
      </c>
      <c r="B16" s="8">
        <v>11768.138999999999</v>
      </c>
      <c r="C16" s="8"/>
      <c r="D16" s="8">
        <v>10163.234</v>
      </c>
      <c r="E16" s="8">
        <v>8640.1509999999998</v>
      </c>
    </row>
    <row r="17" spans="1:5" x14ac:dyDescent="0.35">
      <c r="A17" s="10" t="s">
        <v>15</v>
      </c>
      <c r="B17" s="8">
        <v>1890.8420000000001</v>
      </c>
      <c r="C17" s="8"/>
      <c r="D17" s="8">
        <v>915.50800000000004</v>
      </c>
      <c r="E17" s="8">
        <v>1121.1690000000001</v>
      </c>
    </row>
    <row r="18" spans="1:5" x14ac:dyDescent="0.35">
      <c r="A18" s="10" t="s">
        <v>16</v>
      </c>
      <c r="B18" s="8">
        <v>0</v>
      </c>
      <c r="C18" s="8"/>
      <c r="D18" s="8">
        <v>1984.4670000000001</v>
      </c>
      <c r="E18" s="8">
        <v>1859.5</v>
      </c>
    </row>
    <row r="19" spans="1:5" x14ac:dyDescent="0.35">
      <c r="A19" s="10" t="s">
        <v>17</v>
      </c>
      <c r="B19" s="8">
        <v>3685.4059999999999</v>
      </c>
      <c r="C19" s="8"/>
      <c r="D19" s="8">
        <v>1884.049</v>
      </c>
      <c r="E19" s="8">
        <v>1423.268</v>
      </c>
    </row>
    <row r="20" spans="1:5" x14ac:dyDescent="0.35">
      <c r="A20" s="7" t="s">
        <v>18</v>
      </c>
      <c r="B20" s="8">
        <v>8087.6120000000001</v>
      </c>
      <c r="C20" s="8"/>
      <c r="D20" s="8">
        <v>8210.0210000000006</v>
      </c>
      <c r="E20" s="8">
        <v>8335.0190000000002</v>
      </c>
    </row>
    <row r="21" spans="1:5" x14ac:dyDescent="0.35">
      <c r="A21" s="10" t="s">
        <v>19</v>
      </c>
      <c r="B21" s="8">
        <v>1759.6130000000001</v>
      </c>
      <c r="C21" s="8"/>
      <c r="D21" s="8">
        <v>898.822</v>
      </c>
      <c r="E21" s="8">
        <v>1168.6890000000001</v>
      </c>
    </row>
    <row r="22" spans="1:5" ht="15" thickBot="1" x14ac:dyDescent="0.4">
      <c r="A22" s="11" t="s">
        <v>20</v>
      </c>
      <c r="B22" s="12">
        <f>SUM(B6:B21)</f>
        <v>223936.59299999999</v>
      </c>
      <c r="C22" s="12"/>
      <c r="D22" s="12">
        <f>SUM(D6:D21)</f>
        <v>178729.18199999997</v>
      </c>
      <c r="E22" s="12">
        <f>SUM(E6:E21)</f>
        <v>163673.83800000005</v>
      </c>
    </row>
    <row r="23" spans="1:5" ht="15" thickTop="1" x14ac:dyDescent="0.35">
      <c r="A23" s="10" t="s">
        <v>21</v>
      </c>
      <c r="B23" s="13"/>
      <c r="C23" s="13"/>
      <c r="D23" s="13"/>
      <c r="E23" s="13"/>
    </row>
    <row r="24" spans="1:5" x14ac:dyDescent="0.35">
      <c r="A24" s="11" t="s">
        <v>22</v>
      </c>
      <c r="B24" s="13"/>
      <c r="C24" s="13"/>
      <c r="D24" s="13"/>
      <c r="E24" s="13"/>
    </row>
    <row r="25" spans="1:5" x14ac:dyDescent="0.35">
      <c r="A25" s="10" t="s">
        <v>23</v>
      </c>
      <c r="B25" s="8">
        <v>163968.13800000001</v>
      </c>
      <c r="C25" s="8"/>
      <c r="D25" s="8">
        <v>114372.806</v>
      </c>
      <c r="E25" s="8">
        <v>97356.444000000003</v>
      </c>
    </row>
    <row r="26" spans="1:5" x14ac:dyDescent="0.35">
      <c r="A26" s="14" t="s">
        <v>24</v>
      </c>
      <c r="B26" s="8">
        <v>0</v>
      </c>
      <c r="C26" s="8"/>
      <c r="D26" s="8">
        <v>0</v>
      </c>
      <c r="E26" s="8">
        <v>22578.168000000001</v>
      </c>
    </row>
    <row r="27" spans="1:5" x14ac:dyDescent="0.35">
      <c r="A27" s="10" t="s">
        <v>25</v>
      </c>
      <c r="B27" s="8">
        <v>7487.8879999999999</v>
      </c>
      <c r="C27" s="8"/>
      <c r="D27" s="8">
        <v>6468.5550000000003</v>
      </c>
      <c r="E27" s="8">
        <v>5936.299</v>
      </c>
    </row>
    <row r="28" spans="1:5" x14ac:dyDescent="0.35">
      <c r="A28" s="10" t="s">
        <v>26</v>
      </c>
      <c r="B28" s="8">
        <v>195.25</v>
      </c>
      <c r="C28" s="8"/>
      <c r="D28" s="8">
        <v>35.771999999999998</v>
      </c>
      <c r="E28" s="8">
        <v>34.771999999999998</v>
      </c>
    </row>
    <row r="29" spans="1:5" x14ac:dyDescent="0.35">
      <c r="A29" s="10" t="s">
        <v>27</v>
      </c>
      <c r="B29" s="8">
        <v>0</v>
      </c>
      <c r="C29" s="8"/>
      <c r="D29" s="8">
        <v>0</v>
      </c>
      <c r="E29" s="8">
        <v>3050.8440000000001</v>
      </c>
    </row>
    <row r="30" spans="1:5" x14ac:dyDescent="0.35">
      <c r="A30" s="10" t="s">
        <v>28</v>
      </c>
      <c r="B30" s="8">
        <v>2447.145</v>
      </c>
      <c r="C30" s="8"/>
      <c r="D30" s="8">
        <v>4321.1459999999997</v>
      </c>
      <c r="E30" s="8">
        <v>739.48500000000001</v>
      </c>
    </row>
    <row r="31" spans="1:5" x14ac:dyDescent="0.35">
      <c r="A31" s="10" t="s">
        <v>29</v>
      </c>
      <c r="B31" s="8">
        <v>1185.057</v>
      </c>
      <c r="C31" s="8"/>
      <c r="D31" s="8">
        <v>101.93300000000001</v>
      </c>
      <c r="E31" s="8">
        <v>211.55500000000001</v>
      </c>
    </row>
    <row r="32" spans="1:5" x14ac:dyDescent="0.35">
      <c r="A32" s="10" t="s">
        <v>30</v>
      </c>
      <c r="B32" s="8">
        <v>0</v>
      </c>
      <c r="C32" s="8"/>
      <c r="D32" s="8">
        <v>978.42200000000003</v>
      </c>
      <c r="E32" s="8">
        <v>1565.5709999999999</v>
      </c>
    </row>
    <row r="33" spans="1:5" x14ac:dyDescent="0.35">
      <c r="A33" s="10" t="s">
        <v>31</v>
      </c>
      <c r="B33" s="8">
        <v>5282.665</v>
      </c>
      <c r="C33" s="8"/>
      <c r="D33" s="8">
        <v>2197.6179999999999</v>
      </c>
      <c r="E33" s="8">
        <v>1957.049</v>
      </c>
    </row>
    <row r="34" spans="1:5" ht="15" thickBot="1" x14ac:dyDescent="0.4">
      <c r="A34" s="11" t="s">
        <v>32</v>
      </c>
      <c r="B34" s="15">
        <f>SUM(B25:B33)</f>
        <v>180566.14300000001</v>
      </c>
      <c r="C34" s="15"/>
      <c r="D34" s="15">
        <f t="shared" ref="D34:E34" si="0">SUM(D25:D33)</f>
        <v>128476.25200000001</v>
      </c>
      <c r="E34" s="15">
        <f t="shared" si="0"/>
        <v>133430.18700000001</v>
      </c>
    </row>
    <row r="35" spans="1:5" x14ac:dyDescent="0.35">
      <c r="A35" s="10"/>
      <c r="B35" s="13"/>
      <c r="C35" s="13"/>
      <c r="D35" s="13"/>
      <c r="E35" s="13"/>
    </row>
    <row r="36" spans="1:5" x14ac:dyDescent="0.35">
      <c r="A36" s="11" t="s">
        <v>33</v>
      </c>
      <c r="B36" s="13"/>
      <c r="C36" s="13"/>
      <c r="D36" s="13"/>
      <c r="E36" s="13"/>
    </row>
    <row r="37" spans="1:5" x14ac:dyDescent="0.35">
      <c r="A37" s="10" t="s">
        <v>34</v>
      </c>
      <c r="B37" s="8">
        <v>5806.3950000000004</v>
      </c>
      <c r="C37" s="8"/>
      <c r="D37" s="8">
        <v>5806.3950000000004</v>
      </c>
      <c r="E37" s="8">
        <v>4351.34</v>
      </c>
    </row>
    <row r="38" spans="1:5" x14ac:dyDescent="0.35">
      <c r="A38" s="10" t="s">
        <v>35</v>
      </c>
      <c r="B38" s="8">
        <v>30734.29</v>
      </c>
      <c r="C38" s="8"/>
      <c r="D38" s="8">
        <v>30210.925999999999</v>
      </c>
      <c r="E38" s="8">
        <v>14652.342000000001</v>
      </c>
    </row>
    <row r="39" spans="1:5" x14ac:dyDescent="0.35">
      <c r="A39" s="16" t="s">
        <v>36</v>
      </c>
      <c r="B39" s="8">
        <v>-3990.8670000000002</v>
      </c>
      <c r="C39" s="8"/>
      <c r="D39" s="8">
        <v>-665.98599999999999</v>
      </c>
      <c r="E39" s="8">
        <v>0</v>
      </c>
    </row>
    <row r="40" spans="1:5" x14ac:dyDescent="0.35">
      <c r="A40" s="10" t="s">
        <v>37</v>
      </c>
      <c r="B40" s="8">
        <v>-275.11599999999999</v>
      </c>
      <c r="C40" s="8"/>
      <c r="D40" s="8">
        <v>-56.899000000000001</v>
      </c>
      <c r="E40" s="8">
        <v>11.585000000000001</v>
      </c>
    </row>
    <row r="41" spans="1:5" x14ac:dyDescent="0.35">
      <c r="A41" s="10" t="s">
        <v>38</v>
      </c>
      <c r="B41" s="8">
        <v>1115.377</v>
      </c>
      <c r="C41" s="8"/>
      <c r="D41" s="8">
        <v>276.84500000000003</v>
      </c>
      <c r="E41" s="8">
        <v>0</v>
      </c>
    </row>
    <row r="42" spans="1:5" x14ac:dyDescent="0.35">
      <c r="A42" s="10" t="s">
        <v>39</v>
      </c>
      <c r="B42" s="8">
        <v>0</v>
      </c>
      <c r="C42" s="8"/>
      <c r="D42" s="8">
        <v>0</v>
      </c>
      <c r="E42" s="8">
        <v>919.86700000000008</v>
      </c>
    </row>
    <row r="43" spans="1:5" x14ac:dyDescent="0.35">
      <c r="A43" s="10" t="s">
        <v>40</v>
      </c>
      <c r="B43" s="8">
        <v>9980.3709999999992</v>
      </c>
      <c r="C43" s="8"/>
      <c r="D43" s="8">
        <v>14681.648999999999</v>
      </c>
      <c r="E43" s="8">
        <v>10308.517</v>
      </c>
    </row>
    <row r="44" spans="1:5" ht="15" thickBot="1" x14ac:dyDescent="0.4">
      <c r="A44" s="11" t="s">
        <v>41</v>
      </c>
      <c r="B44" s="15">
        <f>SUM(B37:B43)</f>
        <v>43370.45</v>
      </c>
      <c r="C44" s="15"/>
      <c r="D44" s="15">
        <f>SUM(D37:D43)</f>
        <v>50252.93</v>
      </c>
      <c r="E44" s="15">
        <f>SUM(E37:E43)</f>
        <v>30243.650999999998</v>
      </c>
    </row>
    <row r="45" spans="1:5" ht="15" thickBot="1" x14ac:dyDescent="0.4">
      <c r="A45" s="11" t="s">
        <v>42</v>
      </c>
      <c r="B45" s="17">
        <f>B34+B44</f>
        <v>223936.59299999999</v>
      </c>
      <c r="C45" s="17"/>
      <c r="D45" s="17">
        <f>D34+D44</f>
        <v>178729.182</v>
      </c>
      <c r="E45" s="17">
        <f>E34+E44</f>
        <v>163673.83799999999</v>
      </c>
    </row>
    <row r="46" spans="1:5" ht="15" thickTop="1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topLeftCell="A46" zoomScale="80" zoomScaleNormal="80" workbookViewId="0">
      <selection activeCell="H13" sqref="H13"/>
    </sheetView>
  </sheetViews>
  <sheetFormatPr defaultRowHeight="14.5" x14ac:dyDescent="0.35"/>
  <cols>
    <col min="1" max="1" width="89" bestFit="1" customWidth="1"/>
    <col min="2" max="5" width="12.453125" customWidth="1"/>
  </cols>
  <sheetData>
    <row r="1" spans="1:5" x14ac:dyDescent="0.35">
      <c r="A1" s="18" t="s">
        <v>43</v>
      </c>
      <c r="B1" s="19"/>
      <c r="C1" s="19"/>
      <c r="D1" s="19"/>
      <c r="E1" s="19"/>
    </row>
    <row r="2" spans="1:5" x14ac:dyDescent="0.35">
      <c r="A2" s="20" t="s">
        <v>1</v>
      </c>
      <c r="B2" s="21"/>
      <c r="C2" s="21"/>
      <c r="D2" s="21"/>
      <c r="E2" s="21"/>
    </row>
    <row r="3" spans="1:5" x14ac:dyDescent="0.35">
      <c r="A3" s="20" t="s">
        <v>2</v>
      </c>
      <c r="B3" s="21"/>
      <c r="C3" s="21"/>
      <c r="D3" s="21"/>
      <c r="E3" s="21"/>
    </row>
    <row r="4" spans="1:5" ht="15" thickBot="1" x14ac:dyDescent="0.4">
      <c r="A4" s="21"/>
      <c r="B4" s="22" t="s">
        <v>44</v>
      </c>
      <c r="C4" s="23"/>
      <c r="D4" s="23"/>
      <c r="E4" s="23"/>
    </row>
    <row r="5" spans="1:5" ht="15" thickBot="1" x14ac:dyDescent="0.4">
      <c r="A5" s="24"/>
      <c r="B5" s="25" t="s">
        <v>45</v>
      </c>
      <c r="C5" s="25" t="s">
        <v>46</v>
      </c>
      <c r="D5" s="25" t="s">
        <v>47</v>
      </c>
      <c r="E5" s="25" t="s">
        <v>48</v>
      </c>
    </row>
    <row r="6" spans="1:5" x14ac:dyDescent="0.35">
      <c r="A6" s="26" t="s">
        <v>49</v>
      </c>
      <c r="B6" s="27"/>
      <c r="C6" s="27"/>
      <c r="D6" s="27"/>
      <c r="E6" s="27"/>
    </row>
    <row r="7" spans="1:5" x14ac:dyDescent="0.35">
      <c r="A7" s="28" t="s">
        <v>50</v>
      </c>
      <c r="B7" s="29">
        <v>123428.56299999999</v>
      </c>
      <c r="C7" s="29">
        <v>105273.83199999999</v>
      </c>
      <c r="D7" s="29">
        <v>104257.197</v>
      </c>
      <c r="E7" s="29">
        <v>82765.923999999999</v>
      </c>
    </row>
    <row r="8" spans="1:5" x14ac:dyDescent="0.35">
      <c r="A8" s="28" t="s">
        <v>51</v>
      </c>
      <c r="B8" s="29">
        <v>-3796.5639999999999</v>
      </c>
      <c r="C8" s="29"/>
      <c r="D8" s="29">
        <v>-4759.9399999999996</v>
      </c>
      <c r="E8" s="29">
        <v>365.85500000000002</v>
      </c>
    </row>
    <row r="9" spans="1:5" x14ac:dyDescent="0.35">
      <c r="A9" s="28" t="s">
        <v>52</v>
      </c>
      <c r="B9" s="29">
        <v>-2335.248</v>
      </c>
      <c r="C9" s="29"/>
      <c r="D9" s="29">
        <v>-2744.529</v>
      </c>
      <c r="E9" s="29">
        <v>-2699.2629999999999</v>
      </c>
    </row>
    <row r="10" spans="1:5" x14ac:dyDescent="0.35">
      <c r="A10" s="28" t="s">
        <v>53</v>
      </c>
      <c r="B10" s="29">
        <v>-323.05799999999999</v>
      </c>
      <c r="C10" s="29"/>
      <c r="D10" s="29">
        <v>46.737000000000002</v>
      </c>
      <c r="E10" s="29">
        <v>59.593000000000004</v>
      </c>
    </row>
    <row r="11" spans="1:5" x14ac:dyDescent="0.35">
      <c r="A11" s="30" t="s">
        <v>54</v>
      </c>
      <c r="B11" s="31">
        <f t="shared" ref="B11:E11" si="0">SUM(B7:B10)</f>
        <v>116973.69299999998</v>
      </c>
      <c r="C11" s="31"/>
      <c r="D11" s="31">
        <f t="shared" si="0"/>
        <v>96799.464999999997</v>
      </c>
      <c r="E11" s="31">
        <f t="shared" si="0"/>
        <v>80492.108999999982</v>
      </c>
    </row>
    <row r="12" spans="1:5" x14ac:dyDescent="0.35">
      <c r="A12" s="32"/>
      <c r="B12" s="21"/>
      <c r="C12" s="21"/>
      <c r="D12" s="21"/>
      <c r="E12" s="21"/>
    </row>
    <row r="13" spans="1:5" x14ac:dyDescent="0.35">
      <c r="A13" s="28" t="s">
        <v>55</v>
      </c>
      <c r="B13" s="29">
        <v>-53508.186000000002</v>
      </c>
      <c r="C13" s="29"/>
      <c r="D13" s="29">
        <v>-39068.322</v>
      </c>
      <c r="E13" s="29">
        <v>-23671.807000000001</v>
      </c>
    </row>
    <row r="14" spans="1:5" x14ac:dyDescent="0.35">
      <c r="A14" s="28" t="s">
        <v>56</v>
      </c>
      <c r="B14" s="29">
        <v>2275.299</v>
      </c>
      <c r="C14" s="29"/>
      <c r="D14" s="29">
        <v>841.85</v>
      </c>
      <c r="E14" s="29">
        <v>621.322</v>
      </c>
    </row>
    <row r="15" spans="1:5" x14ac:dyDescent="0.35">
      <c r="A15" s="33" t="s">
        <v>57</v>
      </c>
      <c r="B15" s="29">
        <v>-27758.383000000002</v>
      </c>
      <c r="C15" s="29"/>
      <c r="D15" s="29">
        <v>-12256.422</v>
      </c>
      <c r="E15" s="29">
        <v>-23357.960999999999</v>
      </c>
    </row>
    <row r="16" spans="1:5" x14ac:dyDescent="0.35">
      <c r="A16" s="33" t="s">
        <v>58</v>
      </c>
      <c r="B16" s="29">
        <v>280.78699999999998</v>
      </c>
      <c r="C16" s="29"/>
      <c r="D16" s="29">
        <v>31.363</v>
      </c>
      <c r="E16" s="29">
        <v>385.12700000000001</v>
      </c>
    </row>
    <row r="17" spans="1:5" x14ac:dyDescent="0.35">
      <c r="A17" s="34" t="s">
        <v>59</v>
      </c>
      <c r="B17" s="35">
        <f t="shared" ref="B17:E17" si="1">SUM(B13:B16)</f>
        <v>-78710.483000000007</v>
      </c>
      <c r="C17" s="35"/>
      <c r="D17" s="35">
        <f t="shared" si="1"/>
        <v>-50451.531000000003</v>
      </c>
      <c r="E17" s="35">
        <f t="shared" si="1"/>
        <v>-46023.318999999996</v>
      </c>
    </row>
    <row r="18" spans="1:5" x14ac:dyDescent="0.35">
      <c r="A18" s="33"/>
      <c r="B18" s="29"/>
      <c r="C18" s="29"/>
      <c r="D18" s="29"/>
      <c r="E18" s="29"/>
    </row>
    <row r="19" spans="1:5" x14ac:dyDescent="0.35">
      <c r="A19" s="33" t="s">
        <v>60</v>
      </c>
      <c r="B19" s="29">
        <v>-33838.724999999999</v>
      </c>
      <c r="C19" s="29"/>
      <c r="D19" s="29">
        <v>-42480.053999999996</v>
      </c>
      <c r="E19" s="29">
        <v>-29712.534</v>
      </c>
    </row>
    <row r="20" spans="1:5" x14ac:dyDescent="0.35">
      <c r="A20" s="36" t="s">
        <v>61</v>
      </c>
      <c r="B20" s="29">
        <v>-280.05399999999997</v>
      </c>
      <c r="C20" s="29"/>
      <c r="D20" s="29">
        <v>-125.544</v>
      </c>
      <c r="E20" s="29">
        <v>-123.402</v>
      </c>
    </row>
    <row r="21" spans="1:5" x14ac:dyDescent="0.35">
      <c r="A21" s="36" t="s">
        <v>62</v>
      </c>
      <c r="B21" s="29">
        <v>0</v>
      </c>
      <c r="C21" s="29"/>
      <c r="D21" s="29">
        <v>0</v>
      </c>
      <c r="E21" s="29">
        <v>-43.707999999999998</v>
      </c>
    </row>
    <row r="22" spans="1:5" x14ac:dyDescent="0.35">
      <c r="A22" s="34" t="s">
        <v>63</v>
      </c>
      <c r="B22" s="35">
        <f>SUM(B17:B20,B11)</f>
        <v>4144.4309999999678</v>
      </c>
      <c r="C22" s="35"/>
      <c r="D22" s="35">
        <f>SUM(D17:D20,D11)</f>
        <v>3742.3360000000102</v>
      </c>
      <c r="E22" s="35">
        <f>SUM(E17:E21,E11)</f>
        <v>4589.1459999999788</v>
      </c>
    </row>
    <row r="23" spans="1:5" x14ac:dyDescent="0.35">
      <c r="A23" s="33"/>
      <c r="B23" s="29"/>
      <c r="C23" s="29"/>
      <c r="D23" s="29"/>
      <c r="E23" s="29"/>
    </row>
    <row r="24" spans="1:5" x14ac:dyDescent="0.35">
      <c r="A24" s="37" t="s">
        <v>64</v>
      </c>
      <c r="B24" s="29">
        <v>-9896.8320000000003</v>
      </c>
      <c r="C24" s="29"/>
      <c r="D24" s="29">
        <v>-7839.4759999999997</v>
      </c>
      <c r="E24" s="29">
        <v>-6647.1770000000006</v>
      </c>
    </row>
    <row r="25" spans="1:5" x14ac:dyDescent="0.35">
      <c r="A25" s="37" t="s">
        <v>65</v>
      </c>
      <c r="B25" s="29">
        <v>14274.424000000001</v>
      </c>
      <c r="C25" s="29"/>
      <c r="D25" s="29">
        <v>4939.4269999999997</v>
      </c>
      <c r="E25" s="29">
        <v>5548.7219999999998</v>
      </c>
    </row>
    <row r="26" spans="1:5" x14ac:dyDescent="0.35">
      <c r="A26" s="37" t="s">
        <v>66</v>
      </c>
      <c r="B26" s="29">
        <v>4378.6310000000003</v>
      </c>
      <c r="C26" s="29"/>
      <c r="D26" s="29">
        <v>0</v>
      </c>
      <c r="E26" s="29">
        <v>1776.8559031100001</v>
      </c>
    </row>
    <row r="27" spans="1:5" x14ac:dyDescent="0.35">
      <c r="A27" s="37" t="s">
        <v>67</v>
      </c>
      <c r="B27" s="29">
        <v>442.63799999999998</v>
      </c>
      <c r="C27" s="29"/>
      <c r="D27" s="29">
        <v>4255.0549562699998</v>
      </c>
      <c r="E27" s="29">
        <v>869.42770910000047</v>
      </c>
    </row>
    <row r="28" spans="1:5" x14ac:dyDescent="0.35">
      <c r="A28" s="37" t="s">
        <v>68</v>
      </c>
      <c r="B28" s="29">
        <v>-186.89599999999999</v>
      </c>
      <c r="C28" s="29"/>
      <c r="D28" s="29">
        <v>-131.51237370200002</v>
      </c>
      <c r="E28" s="29">
        <v>-283.8706122100001</v>
      </c>
    </row>
    <row r="29" spans="1:5" x14ac:dyDescent="0.35">
      <c r="A29" s="38" t="s">
        <v>69</v>
      </c>
      <c r="B29" s="29">
        <v>-1063.4849999999999</v>
      </c>
      <c r="C29" s="29"/>
      <c r="D29" s="29">
        <v>0</v>
      </c>
      <c r="E29" s="29">
        <v>0</v>
      </c>
    </row>
    <row r="30" spans="1:5" x14ac:dyDescent="0.35">
      <c r="A30" s="37" t="s">
        <v>70</v>
      </c>
      <c r="B30" s="29">
        <v>-134.22300000000001</v>
      </c>
      <c r="C30" s="29"/>
      <c r="D30" s="29">
        <v>0</v>
      </c>
      <c r="E30" s="29">
        <v>0</v>
      </c>
    </row>
    <row r="31" spans="1:5" x14ac:dyDescent="0.35">
      <c r="A31" s="37" t="s">
        <v>71</v>
      </c>
      <c r="B31" s="29">
        <v>-218.048</v>
      </c>
      <c r="C31" s="29"/>
      <c r="D31" s="29">
        <v>-463.04599999999999</v>
      </c>
      <c r="E31" s="29">
        <v>-365.74300000000005</v>
      </c>
    </row>
    <row r="32" spans="1:5" x14ac:dyDescent="0.35">
      <c r="A32" s="37" t="s">
        <v>72</v>
      </c>
      <c r="B32" s="29">
        <v>3527.393</v>
      </c>
      <c r="C32" s="29"/>
      <c r="D32" s="29">
        <v>20.795000000000002</v>
      </c>
      <c r="E32" s="29">
        <v>767.63199999999995</v>
      </c>
    </row>
    <row r="33" spans="1:5" x14ac:dyDescent="0.35">
      <c r="A33" s="37" t="s">
        <v>73</v>
      </c>
      <c r="B33" s="29">
        <v>196.20699999999999</v>
      </c>
      <c r="C33" s="29"/>
      <c r="D33" s="29">
        <v>0</v>
      </c>
      <c r="E33" s="29">
        <v>0</v>
      </c>
    </row>
    <row r="34" spans="1:5" x14ac:dyDescent="0.35">
      <c r="A34" s="37" t="s">
        <v>74</v>
      </c>
      <c r="B34" s="29">
        <v>281.31</v>
      </c>
      <c r="C34" s="29"/>
      <c r="D34" s="29">
        <v>262.95499999999998</v>
      </c>
      <c r="E34" s="29">
        <v>353.10700000000003</v>
      </c>
    </row>
    <row r="35" spans="1:5" x14ac:dyDescent="0.35">
      <c r="A35" s="37" t="s">
        <v>75</v>
      </c>
      <c r="B35" s="29">
        <v>-2641.4760000000001</v>
      </c>
      <c r="C35" s="29"/>
      <c r="D35" s="29">
        <v>-1320.97</v>
      </c>
      <c r="E35" s="29">
        <v>-1133.6999999999998</v>
      </c>
    </row>
    <row r="36" spans="1:5" x14ac:dyDescent="0.35">
      <c r="A36" s="34" t="s">
        <v>76</v>
      </c>
      <c r="B36" s="35">
        <f>SUM(B24:B35)</f>
        <v>8959.6430000000018</v>
      </c>
      <c r="C36" s="35"/>
      <c r="D36" s="35">
        <f t="shared" ref="D36:E36" si="2">SUM(D24:D35)</f>
        <v>-276.77241743200034</v>
      </c>
      <c r="E36" s="35">
        <f t="shared" si="2"/>
        <v>885.25399999999968</v>
      </c>
    </row>
    <row r="37" spans="1:5" x14ac:dyDescent="0.35">
      <c r="A37" s="34"/>
      <c r="B37" s="29"/>
      <c r="C37" s="29"/>
      <c r="D37" s="29"/>
      <c r="E37" s="29"/>
    </row>
    <row r="38" spans="1:5" x14ac:dyDescent="0.35">
      <c r="A38" s="34" t="s">
        <v>77</v>
      </c>
      <c r="B38" s="39">
        <f>B36+B22</f>
        <v>13104.07399999997</v>
      </c>
      <c r="C38" s="39"/>
      <c r="D38" s="39">
        <f>D36+D22</f>
        <v>3465.5635825680101</v>
      </c>
      <c r="E38" s="39">
        <f>E36+E22</f>
        <v>5474.3999999999787</v>
      </c>
    </row>
    <row r="39" spans="1:5" x14ac:dyDescent="0.35">
      <c r="A39" s="38" t="s">
        <v>78</v>
      </c>
      <c r="B39" s="29">
        <v>-2776.2130000000002</v>
      </c>
      <c r="C39" s="29"/>
      <c r="D39" s="29">
        <v>-299.86099999999999</v>
      </c>
      <c r="E39" s="29">
        <v>-1028.5189999999998</v>
      </c>
    </row>
    <row r="40" spans="1:5" x14ac:dyDescent="0.35">
      <c r="A40" s="34" t="s">
        <v>79</v>
      </c>
      <c r="B40" s="35">
        <f>B39+B38</f>
        <v>10327.86099999997</v>
      </c>
      <c r="C40" s="35"/>
      <c r="D40" s="35">
        <f t="shared" ref="D40:E40" si="3">D39+D38</f>
        <v>3165.7025825680103</v>
      </c>
      <c r="E40" s="35">
        <f t="shared" si="3"/>
        <v>4445.8809999999794</v>
      </c>
    </row>
    <row r="41" spans="1:5" x14ac:dyDescent="0.35">
      <c r="A41" s="34"/>
      <c r="B41" s="39"/>
      <c r="C41" s="39"/>
      <c r="D41" s="39"/>
      <c r="E41" s="39"/>
    </row>
    <row r="42" spans="1:5" x14ac:dyDescent="0.35">
      <c r="A42" s="38" t="s">
        <v>80</v>
      </c>
      <c r="B42" s="29">
        <v>0</v>
      </c>
      <c r="C42" s="29"/>
      <c r="D42" s="29">
        <v>425.19</v>
      </c>
      <c r="E42" s="29">
        <v>233.601</v>
      </c>
    </row>
    <row r="43" spans="1:5" x14ac:dyDescent="0.35">
      <c r="A43" s="34" t="s">
        <v>81</v>
      </c>
      <c r="B43" s="35">
        <f>B42+B40</f>
        <v>10327.86099999997</v>
      </c>
      <c r="C43" s="35"/>
      <c r="D43" s="35">
        <f t="shared" ref="D43:E43" si="4">D42+D40</f>
        <v>3590.8925825680103</v>
      </c>
      <c r="E43" s="35">
        <f t="shared" si="4"/>
        <v>4679.4819999999791</v>
      </c>
    </row>
    <row r="44" spans="1:5" x14ac:dyDescent="0.35">
      <c r="A44" s="34"/>
      <c r="B44" s="39"/>
      <c r="C44" s="39"/>
      <c r="D44" s="39"/>
      <c r="E44" s="39"/>
    </row>
    <row r="45" spans="1:5" ht="21" x14ac:dyDescent="0.35">
      <c r="A45" s="40" t="s">
        <v>82</v>
      </c>
      <c r="B45" s="29"/>
      <c r="C45" s="29"/>
      <c r="D45" s="29"/>
      <c r="E45" s="29"/>
    </row>
    <row r="46" spans="1:5" ht="20" x14ac:dyDescent="0.35">
      <c r="A46" s="41" t="s">
        <v>83</v>
      </c>
      <c r="B46" s="29">
        <v>-179</v>
      </c>
      <c r="C46" s="29"/>
      <c r="D46" s="29">
        <v>-61.518054669999998</v>
      </c>
      <c r="E46" s="29">
        <v>-4.7401988451518795</v>
      </c>
    </row>
    <row r="47" spans="1:5" ht="20" x14ac:dyDescent="0.35">
      <c r="A47" s="41" t="s">
        <v>84</v>
      </c>
      <c r="B47" s="29">
        <v>0</v>
      </c>
      <c r="C47" s="29"/>
      <c r="D47" s="29">
        <v>-6.965945330000002</v>
      </c>
      <c r="E47" s="29">
        <v>-3.416801154848121</v>
      </c>
    </row>
    <row r="48" spans="1:5" x14ac:dyDescent="0.35">
      <c r="A48" s="41" t="s">
        <v>85</v>
      </c>
      <c r="B48" s="29">
        <v>0</v>
      </c>
      <c r="C48" s="29"/>
      <c r="D48" s="29">
        <v>-17.873000000000001</v>
      </c>
      <c r="E48" s="29">
        <v>0</v>
      </c>
    </row>
    <row r="49" spans="1:5" x14ac:dyDescent="0.35">
      <c r="A49" s="34" t="s">
        <v>86</v>
      </c>
      <c r="B49" s="39">
        <f>SUM(B46:B48)</f>
        <v>-179</v>
      </c>
      <c r="C49" s="39"/>
      <c r="D49" s="39">
        <f t="shared" ref="D49:E49" si="5">SUM(D46:D48)</f>
        <v>-86.356999999999999</v>
      </c>
      <c r="E49" s="39">
        <f t="shared" si="5"/>
        <v>-8.157</v>
      </c>
    </row>
    <row r="50" spans="1:5" x14ac:dyDescent="0.35">
      <c r="A50" s="34" t="s">
        <v>87</v>
      </c>
      <c r="B50" s="39">
        <f>B43+B49</f>
        <v>10148.86099999997</v>
      </c>
      <c r="C50" s="39"/>
      <c r="D50" s="39">
        <f t="shared" ref="D50:E50" si="6">D43+D49</f>
        <v>3504.5355825680103</v>
      </c>
      <c r="E50" s="39">
        <f t="shared" si="6"/>
        <v>4671.3249999999789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opLeftCell="A16" zoomScale="80" zoomScaleNormal="80" workbookViewId="0">
      <selection activeCell="H35" sqref="H35"/>
    </sheetView>
  </sheetViews>
  <sheetFormatPr defaultRowHeight="14.5" x14ac:dyDescent="0.35"/>
  <cols>
    <col min="1" max="1" width="67.1796875" customWidth="1"/>
    <col min="2" max="6" width="12.453125" customWidth="1"/>
    <col min="8" max="8" width="67.1796875" customWidth="1"/>
    <col min="15" max="15" width="67.1796875" customWidth="1"/>
    <col min="22" max="22" width="67.1796875" customWidth="1"/>
  </cols>
  <sheetData>
    <row r="1" spans="1:27" x14ac:dyDescent="0.35">
      <c r="A1" s="42" t="s">
        <v>88</v>
      </c>
      <c r="B1" s="43"/>
      <c r="C1" s="43"/>
      <c r="D1" s="43"/>
      <c r="E1" s="43"/>
      <c r="F1" s="43"/>
      <c r="H1" s="42"/>
      <c r="I1" s="53"/>
      <c r="J1" s="53"/>
      <c r="K1" s="53"/>
      <c r="L1" s="53"/>
      <c r="M1" s="53"/>
      <c r="O1" s="42"/>
      <c r="P1" s="53"/>
      <c r="Q1" s="53"/>
      <c r="R1" s="53"/>
      <c r="S1" s="53"/>
      <c r="T1" s="53"/>
      <c r="V1" s="42"/>
      <c r="W1" s="53"/>
      <c r="X1" s="53"/>
      <c r="Y1" s="53"/>
      <c r="Z1" s="53"/>
      <c r="AA1" s="53"/>
    </row>
    <row r="2" spans="1:27" x14ac:dyDescent="0.35">
      <c r="A2" s="44" t="s">
        <v>89</v>
      </c>
      <c r="B2" s="43"/>
      <c r="C2" s="43"/>
      <c r="D2" s="43"/>
      <c r="E2" s="43"/>
      <c r="F2" s="43"/>
      <c r="H2" s="44"/>
      <c r="I2" s="53"/>
      <c r="J2" s="53"/>
      <c r="K2" s="53"/>
      <c r="L2" s="53"/>
      <c r="M2" s="53"/>
      <c r="O2" s="44"/>
      <c r="P2" s="53"/>
      <c r="Q2" s="53"/>
      <c r="R2" s="53"/>
      <c r="S2" s="53"/>
      <c r="T2" s="53"/>
      <c r="V2" s="44"/>
      <c r="W2" s="53"/>
      <c r="X2" s="53"/>
      <c r="Y2" s="53"/>
      <c r="Z2" s="53"/>
      <c r="AA2" s="53"/>
    </row>
    <row r="3" spans="1:27" ht="53.5" x14ac:dyDescent="0.35">
      <c r="A3" s="45" t="s">
        <v>90</v>
      </c>
      <c r="B3" s="46" t="s">
        <v>91</v>
      </c>
      <c r="C3" s="46" t="s">
        <v>92</v>
      </c>
      <c r="D3" s="46" t="s">
        <v>93</v>
      </c>
      <c r="E3" s="46" t="s">
        <v>94</v>
      </c>
      <c r="F3" s="46" t="s">
        <v>95</v>
      </c>
      <c r="H3" s="45" t="s">
        <v>102</v>
      </c>
      <c r="I3" s="46" t="s">
        <v>91</v>
      </c>
      <c r="J3" s="46" t="s">
        <v>92</v>
      </c>
      <c r="K3" s="46" t="s">
        <v>93</v>
      </c>
      <c r="L3" s="46" t="s">
        <v>94</v>
      </c>
      <c r="M3" s="46" t="s">
        <v>95</v>
      </c>
      <c r="O3" s="45" t="s">
        <v>105</v>
      </c>
      <c r="P3" s="46" t="s">
        <v>91</v>
      </c>
      <c r="Q3" s="46" t="s">
        <v>92</v>
      </c>
      <c r="R3" s="46" t="s">
        <v>93</v>
      </c>
      <c r="S3" s="46" t="s">
        <v>94</v>
      </c>
      <c r="T3" s="46" t="s">
        <v>95</v>
      </c>
      <c r="V3" s="45" t="s">
        <v>106</v>
      </c>
      <c r="W3" s="46" t="s">
        <v>91</v>
      </c>
      <c r="X3" s="46" t="s">
        <v>92</v>
      </c>
      <c r="Y3" s="46" t="s">
        <v>93</v>
      </c>
      <c r="Z3" s="46" t="s">
        <v>94</v>
      </c>
      <c r="AA3" s="46" t="s">
        <v>95</v>
      </c>
    </row>
    <row r="4" spans="1:27" x14ac:dyDescent="0.35">
      <c r="A4" s="47" t="s">
        <v>50</v>
      </c>
      <c r="B4" s="29">
        <v>63701.235000000001</v>
      </c>
      <c r="C4" s="29">
        <v>59760.652999999998</v>
      </c>
      <c r="D4" s="29">
        <v>0</v>
      </c>
      <c r="E4" s="29">
        <v>-33.325000000000003</v>
      </c>
      <c r="F4" s="39">
        <f>SUM(B4:E4)</f>
        <v>123428.56300000001</v>
      </c>
      <c r="H4" s="47" t="s">
        <v>50</v>
      </c>
      <c r="I4" s="29">
        <v>55361.61</v>
      </c>
      <c r="J4" s="29">
        <v>49936.048000000003</v>
      </c>
      <c r="K4" s="29">
        <v>0</v>
      </c>
      <c r="L4" s="29">
        <v>-23.826000000000001</v>
      </c>
      <c r="M4" s="39">
        <f>SUM(I4:L4)</f>
        <v>105273.83199999999</v>
      </c>
      <c r="O4" s="47" t="s">
        <v>50</v>
      </c>
      <c r="P4" s="29">
        <v>46660.374000000003</v>
      </c>
      <c r="Q4" s="29">
        <v>57627.523999999998</v>
      </c>
      <c r="R4" s="29">
        <v>0</v>
      </c>
      <c r="S4" s="29">
        <v>-30.701000000000001</v>
      </c>
      <c r="T4" s="39">
        <f>SUM(P4:S4)</f>
        <v>104257.197</v>
      </c>
      <c r="V4" s="47" t="s">
        <v>50</v>
      </c>
      <c r="W4" s="29">
        <v>37125.343999999997</v>
      </c>
      <c r="X4" s="29">
        <v>45660.805</v>
      </c>
      <c r="Y4" s="29">
        <v>0</v>
      </c>
      <c r="Z4" s="29">
        <v>-20.225000000000001</v>
      </c>
      <c r="AA4" s="39">
        <f>SUM(W4:Z4)</f>
        <v>82765.923999999999</v>
      </c>
    </row>
    <row r="5" spans="1:27" x14ac:dyDescent="0.35">
      <c r="A5" s="47" t="s">
        <v>51</v>
      </c>
      <c r="B5" s="29">
        <v>-3810.1239999999998</v>
      </c>
      <c r="C5" s="29">
        <v>7.21</v>
      </c>
      <c r="D5" s="29">
        <v>0</v>
      </c>
      <c r="E5" s="29">
        <v>6.35</v>
      </c>
      <c r="F5" s="39">
        <f t="shared" ref="F5:F7" si="0">SUM(B5:E5)</f>
        <v>-3796.5639999999999</v>
      </c>
      <c r="H5" s="47" t="s">
        <v>51</v>
      </c>
      <c r="I5" s="29" t="s">
        <v>21</v>
      </c>
      <c r="J5" s="29"/>
      <c r="K5" s="29"/>
      <c r="L5" s="29"/>
      <c r="M5" s="39">
        <f t="shared" ref="M5:M7" si="1">SUM(I5:L5)</f>
        <v>0</v>
      </c>
      <c r="O5" s="47" t="s">
        <v>51</v>
      </c>
      <c r="P5" s="29">
        <v>-4752.2129999999997</v>
      </c>
      <c r="Q5" s="29">
        <v>-20.053000000000001</v>
      </c>
      <c r="R5" s="29">
        <v>0</v>
      </c>
      <c r="S5" s="29">
        <v>12.326000000000001</v>
      </c>
      <c r="T5" s="39">
        <f t="shared" ref="T5:T7" si="2">SUM(P5:S5)</f>
        <v>-4759.9399999999996</v>
      </c>
      <c r="V5" s="47" t="s">
        <v>51</v>
      </c>
      <c r="W5" s="29">
        <v>335.41500000000002</v>
      </c>
      <c r="X5" s="29">
        <v>28.667000000000002</v>
      </c>
      <c r="Y5" s="29">
        <v>0</v>
      </c>
      <c r="Z5" s="29">
        <v>1.7729999999999999</v>
      </c>
      <c r="AA5" s="39">
        <f t="shared" ref="AA5:AA7" si="3">SUM(W5:Z5)</f>
        <v>365.85500000000002</v>
      </c>
    </row>
    <row r="6" spans="1:27" x14ac:dyDescent="0.35">
      <c r="A6" s="47" t="s">
        <v>52</v>
      </c>
      <c r="B6" s="29">
        <v>-2335.248</v>
      </c>
      <c r="C6" s="29">
        <v>0</v>
      </c>
      <c r="D6" s="29">
        <v>0</v>
      </c>
      <c r="E6" s="29">
        <v>0</v>
      </c>
      <c r="F6" s="39">
        <f t="shared" si="0"/>
        <v>-2335.248</v>
      </c>
      <c r="H6" s="47" t="s">
        <v>52</v>
      </c>
      <c r="I6" s="29" t="s">
        <v>21</v>
      </c>
      <c r="J6" s="29"/>
      <c r="K6" s="29"/>
      <c r="L6" s="29"/>
      <c r="M6" s="39">
        <f t="shared" si="1"/>
        <v>0</v>
      </c>
      <c r="O6" s="47" t="s">
        <v>52</v>
      </c>
      <c r="P6" s="29">
        <v>-2050.9920000000002</v>
      </c>
      <c r="Q6" s="29">
        <v>-693.53700000000003</v>
      </c>
      <c r="R6" s="29">
        <v>0</v>
      </c>
      <c r="S6" s="29">
        <v>0</v>
      </c>
      <c r="T6" s="39">
        <f t="shared" si="2"/>
        <v>-2744.5290000000005</v>
      </c>
      <c r="V6" s="47" t="s">
        <v>52</v>
      </c>
      <c r="W6" s="29">
        <v>-2078.299</v>
      </c>
      <c r="X6" s="29">
        <v>-620.96400000000006</v>
      </c>
      <c r="Y6" s="29">
        <v>0</v>
      </c>
      <c r="Z6" s="29">
        <v>0</v>
      </c>
      <c r="AA6" s="39">
        <f t="shared" si="3"/>
        <v>-2699.2629999999999</v>
      </c>
    </row>
    <row r="7" spans="1:27" x14ac:dyDescent="0.35">
      <c r="A7" s="47" t="s">
        <v>53</v>
      </c>
      <c r="B7" s="29">
        <v>-323.05799999999999</v>
      </c>
      <c r="C7" s="29">
        <v>0</v>
      </c>
      <c r="D7" s="29">
        <v>0</v>
      </c>
      <c r="E7" s="29">
        <v>0</v>
      </c>
      <c r="F7" s="39">
        <f t="shared" si="0"/>
        <v>-323.05799999999999</v>
      </c>
      <c r="H7" s="47" t="s">
        <v>53</v>
      </c>
      <c r="I7" s="29" t="s">
        <v>21</v>
      </c>
      <c r="J7" s="29"/>
      <c r="K7" s="29"/>
      <c r="L7" s="29"/>
      <c r="M7" s="39">
        <f t="shared" si="1"/>
        <v>0</v>
      </c>
      <c r="O7" s="47" t="s">
        <v>53</v>
      </c>
      <c r="P7" s="29">
        <v>57.02</v>
      </c>
      <c r="Q7" s="29">
        <v>-10.282999999999999</v>
      </c>
      <c r="R7" s="29">
        <v>0</v>
      </c>
      <c r="S7" s="29">
        <v>0</v>
      </c>
      <c r="T7" s="39">
        <f t="shared" si="2"/>
        <v>46.737000000000002</v>
      </c>
      <c r="V7" s="47" t="s">
        <v>53</v>
      </c>
      <c r="W7" s="29">
        <v>122.88</v>
      </c>
      <c r="X7" s="29">
        <v>-63.286999999999999</v>
      </c>
      <c r="Y7" s="29">
        <v>0</v>
      </c>
      <c r="Z7" s="29">
        <v>0</v>
      </c>
      <c r="AA7" s="39">
        <f t="shared" si="3"/>
        <v>59.592999999999996</v>
      </c>
    </row>
    <row r="8" spans="1:27" x14ac:dyDescent="0.35">
      <c r="A8" s="18" t="s">
        <v>54</v>
      </c>
      <c r="B8" s="35">
        <f>SUM(B4:B7)</f>
        <v>57232.805000000008</v>
      </c>
      <c r="C8" s="35">
        <f t="shared" ref="C8:F8" si="4">SUM(C4:C7)</f>
        <v>59767.862999999998</v>
      </c>
      <c r="D8" s="35">
        <f t="shared" si="4"/>
        <v>0</v>
      </c>
      <c r="E8" s="35">
        <f t="shared" si="4"/>
        <v>-26.975000000000001</v>
      </c>
      <c r="F8" s="35">
        <f t="shared" si="4"/>
        <v>116973.693</v>
      </c>
      <c r="H8" s="18" t="s">
        <v>54</v>
      </c>
      <c r="I8" s="35"/>
      <c r="J8" s="35"/>
      <c r="K8" s="35"/>
      <c r="L8" s="35"/>
      <c r="M8" s="35"/>
      <c r="O8" s="18" t="s">
        <v>54</v>
      </c>
      <c r="P8" s="35">
        <f>SUM(P4:P7)</f>
        <v>39914.189000000006</v>
      </c>
      <c r="Q8" s="35">
        <f t="shared" ref="Q8:T8" si="5">SUM(Q4:Q7)</f>
        <v>56903.650999999998</v>
      </c>
      <c r="R8" s="35">
        <f t="shared" si="5"/>
        <v>0</v>
      </c>
      <c r="S8" s="35">
        <f t="shared" si="5"/>
        <v>-18.375</v>
      </c>
      <c r="T8" s="35">
        <f t="shared" si="5"/>
        <v>96799.464999999997</v>
      </c>
      <c r="V8" s="18" t="s">
        <v>54</v>
      </c>
      <c r="W8" s="35">
        <f>SUM(W4:W7)</f>
        <v>35505.339999999997</v>
      </c>
      <c r="X8" s="35">
        <f t="shared" ref="X8:AA8" si="6">SUM(X4:X7)</f>
        <v>45005.221000000005</v>
      </c>
      <c r="Y8" s="35">
        <f t="shared" si="6"/>
        <v>0</v>
      </c>
      <c r="Z8" s="35">
        <f t="shared" si="6"/>
        <v>-18.452000000000002</v>
      </c>
      <c r="AA8" s="35">
        <f t="shared" si="6"/>
        <v>80492.108999999982</v>
      </c>
    </row>
    <row r="9" spans="1:27" x14ac:dyDescent="0.35">
      <c r="A9" s="47"/>
      <c r="B9" s="29"/>
      <c r="C9" s="29"/>
      <c r="D9" s="29"/>
      <c r="E9" s="29"/>
      <c r="F9" s="48"/>
      <c r="H9" s="47"/>
      <c r="I9" s="29"/>
      <c r="J9" s="29"/>
      <c r="K9" s="29"/>
      <c r="L9" s="29"/>
      <c r="M9" s="48"/>
      <c r="O9" s="47"/>
      <c r="P9" s="29"/>
      <c r="Q9" s="29"/>
      <c r="R9" s="29"/>
      <c r="S9" s="29"/>
      <c r="T9" s="48"/>
      <c r="V9" s="47"/>
      <c r="W9" s="29"/>
      <c r="X9" s="29"/>
      <c r="Y9" s="29"/>
      <c r="Z9" s="29"/>
      <c r="AA9" s="48"/>
    </row>
    <row r="10" spans="1:27" x14ac:dyDescent="0.35">
      <c r="A10" s="47" t="s">
        <v>55</v>
      </c>
      <c r="B10" s="29">
        <v>-29090.01</v>
      </c>
      <c r="C10" s="29">
        <v>-24420.499</v>
      </c>
      <c r="D10" s="29">
        <v>0</v>
      </c>
      <c r="E10" s="29">
        <v>2.323</v>
      </c>
      <c r="F10" s="39">
        <f>SUM(B10:E10)</f>
        <v>-53508.186000000002</v>
      </c>
      <c r="H10" s="47" t="s">
        <v>55</v>
      </c>
      <c r="I10" s="29" t="s">
        <v>21</v>
      </c>
      <c r="J10" s="29"/>
      <c r="K10" s="29"/>
      <c r="L10" s="29"/>
      <c r="M10" s="39"/>
      <c r="O10" s="47" t="s">
        <v>55</v>
      </c>
      <c r="P10" s="29">
        <v>-20049.14</v>
      </c>
      <c r="Q10" s="29">
        <v>-19149.192999999999</v>
      </c>
      <c r="R10" s="29">
        <v>0</v>
      </c>
      <c r="S10" s="29">
        <v>130.011</v>
      </c>
      <c r="T10" s="39">
        <f>SUM(P10:S10)</f>
        <v>-39068.322</v>
      </c>
      <c r="V10" s="47" t="s">
        <v>55</v>
      </c>
      <c r="W10" s="29">
        <v>-17328.849999999999</v>
      </c>
      <c r="X10" s="29">
        <v>-6496.3119999999999</v>
      </c>
      <c r="Y10" s="29">
        <v>0</v>
      </c>
      <c r="Z10" s="29">
        <v>153.35499999999999</v>
      </c>
      <c r="AA10" s="39">
        <f>SUM(W10:Z10)</f>
        <v>-23671.806999999997</v>
      </c>
    </row>
    <row r="11" spans="1:27" x14ac:dyDescent="0.35">
      <c r="A11" s="47" t="s">
        <v>56</v>
      </c>
      <c r="B11" s="29">
        <v>2271.8919999999998</v>
      </c>
      <c r="C11" s="29">
        <v>3.3220000000000001</v>
      </c>
      <c r="D11" s="29">
        <v>0</v>
      </c>
      <c r="E11" s="29">
        <v>8.5000000000000006E-2</v>
      </c>
      <c r="F11" s="39">
        <f t="shared" ref="F11:F13" si="7">SUM(B11:E11)</f>
        <v>2275.299</v>
      </c>
      <c r="H11" s="47" t="s">
        <v>56</v>
      </c>
      <c r="I11" s="29" t="s">
        <v>21</v>
      </c>
      <c r="J11" s="29"/>
      <c r="K11" s="29"/>
      <c r="L11" s="29"/>
      <c r="M11" s="39"/>
      <c r="O11" s="47" t="s">
        <v>56</v>
      </c>
      <c r="P11" s="29">
        <v>550.447</v>
      </c>
      <c r="Q11" s="29">
        <v>291.40300000000002</v>
      </c>
      <c r="R11" s="29">
        <v>0</v>
      </c>
      <c r="S11" s="29">
        <v>0</v>
      </c>
      <c r="T11" s="39">
        <f t="shared" ref="T11:T13" si="8">SUM(P11:S11)</f>
        <v>841.85</v>
      </c>
      <c r="V11" s="47" t="s">
        <v>56</v>
      </c>
      <c r="W11" s="29">
        <v>455.255</v>
      </c>
      <c r="X11" s="29">
        <v>167.078</v>
      </c>
      <c r="Y11" s="29">
        <v>0</v>
      </c>
      <c r="Z11" s="29">
        <v>-1.0109999999999999</v>
      </c>
      <c r="AA11" s="39">
        <f t="shared" ref="AA11:AA13" si="9">SUM(W11:Z11)</f>
        <v>621.322</v>
      </c>
    </row>
    <row r="12" spans="1:27" x14ac:dyDescent="0.35">
      <c r="A12" s="47" t="s">
        <v>57</v>
      </c>
      <c r="B12" s="29">
        <v>-3716.8409999999999</v>
      </c>
      <c r="C12" s="29">
        <v>-24043.360000000001</v>
      </c>
      <c r="D12" s="29">
        <v>0</v>
      </c>
      <c r="E12" s="29">
        <v>1.8180000000000001</v>
      </c>
      <c r="F12" s="39">
        <f t="shared" si="7"/>
        <v>-27758.383000000002</v>
      </c>
      <c r="H12" s="47" t="s">
        <v>57</v>
      </c>
      <c r="I12" s="29" t="s">
        <v>21</v>
      </c>
      <c r="J12" s="29"/>
      <c r="K12" s="29"/>
      <c r="L12" s="29"/>
      <c r="M12" s="39"/>
      <c r="O12" s="47" t="s">
        <v>57</v>
      </c>
      <c r="P12" s="29">
        <v>-1591.1990000000001</v>
      </c>
      <c r="Q12" s="29">
        <v>-10662.196</v>
      </c>
      <c r="R12" s="29">
        <v>0</v>
      </c>
      <c r="S12" s="29">
        <v>-3.0270000000000001</v>
      </c>
      <c r="T12" s="39">
        <f t="shared" si="8"/>
        <v>-12256.422</v>
      </c>
      <c r="V12" s="47" t="s">
        <v>57</v>
      </c>
      <c r="W12" s="29">
        <v>-67.319999999999993</v>
      </c>
      <c r="X12" s="29">
        <v>-23273.196</v>
      </c>
      <c r="Y12" s="29">
        <v>0</v>
      </c>
      <c r="Z12" s="29">
        <v>-17.445</v>
      </c>
      <c r="AA12" s="39">
        <f t="shared" si="9"/>
        <v>-23357.960999999999</v>
      </c>
    </row>
    <row r="13" spans="1:27" x14ac:dyDescent="0.35">
      <c r="A13" s="47" t="s">
        <v>58</v>
      </c>
      <c r="B13" s="29">
        <v>280.78699999999998</v>
      </c>
      <c r="C13" s="29">
        <v>0</v>
      </c>
      <c r="D13" s="29">
        <v>0</v>
      </c>
      <c r="E13" s="29">
        <v>0</v>
      </c>
      <c r="F13" s="39">
        <f t="shared" si="7"/>
        <v>280.78699999999998</v>
      </c>
      <c r="H13" s="47" t="s">
        <v>58</v>
      </c>
      <c r="I13" s="29" t="s">
        <v>21</v>
      </c>
      <c r="J13" s="29"/>
      <c r="K13" s="29"/>
      <c r="L13" s="29"/>
      <c r="M13" s="39"/>
      <c r="O13" s="47" t="s">
        <v>58</v>
      </c>
      <c r="P13" s="29">
        <v>-71.838999999999999</v>
      </c>
      <c r="Q13" s="29">
        <v>101.78700000000001</v>
      </c>
      <c r="R13" s="29">
        <v>0</v>
      </c>
      <c r="S13" s="29">
        <v>1.415</v>
      </c>
      <c r="T13" s="39">
        <f t="shared" si="8"/>
        <v>31.363000000000007</v>
      </c>
      <c r="V13" s="47" t="s">
        <v>58</v>
      </c>
      <c r="W13" s="29">
        <v>129.31899999999999</v>
      </c>
      <c r="X13" s="29">
        <v>252.51599999999999</v>
      </c>
      <c r="Y13" s="29">
        <v>0</v>
      </c>
      <c r="Z13" s="29">
        <v>3.2919999999999998</v>
      </c>
      <c r="AA13" s="39">
        <f t="shared" si="9"/>
        <v>385.12699999999995</v>
      </c>
    </row>
    <row r="14" spans="1:27" x14ac:dyDescent="0.35">
      <c r="A14" s="18" t="s">
        <v>59</v>
      </c>
      <c r="B14" s="35">
        <f>SUM(B10:B13)</f>
        <v>-30254.171999999999</v>
      </c>
      <c r="C14" s="35">
        <f t="shared" ref="C14:E14" si="10">SUM(C10:C13)</f>
        <v>-48460.536999999997</v>
      </c>
      <c r="D14" s="35">
        <f t="shared" si="10"/>
        <v>0</v>
      </c>
      <c r="E14" s="35">
        <f t="shared" si="10"/>
        <v>4.226</v>
      </c>
      <c r="F14" s="35">
        <f>SUM(F10:F13)</f>
        <v>-78710.483000000007</v>
      </c>
      <c r="H14" s="18" t="s">
        <v>59</v>
      </c>
      <c r="I14" s="35"/>
      <c r="J14" s="35"/>
      <c r="K14" s="35"/>
      <c r="L14" s="35"/>
      <c r="M14" s="35"/>
      <c r="O14" s="18" t="s">
        <v>59</v>
      </c>
      <c r="P14" s="35">
        <f>SUM(P10:P13)</f>
        <v>-21161.731</v>
      </c>
      <c r="Q14" s="35">
        <f t="shared" ref="Q14:S14" si="11">SUM(Q10:Q13)</f>
        <v>-29418.199000000001</v>
      </c>
      <c r="R14" s="35">
        <f t="shared" si="11"/>
        <v>0</v>
      </c>
      <c r="S14" s="35">
        <f t="shared" si="11"/>
        <v>128.399</v>
      </c>
      <c r="T14" s="35">
        <f>SUM(T10:T13)</f>
        <v>-50451.531000000003</v>
      </c>
      <c r="V14" s="18" t="s">
        <v>59</v>
      </c>
      <c r="W14" s="35">
        <f>SUM(W10:W13)</f>
        <v>-16811.595999999998</v>
      </c>
      <c r="X14" s="35">
        <f t="shared" ref="X14:Z14" si="12">SUM(X10:X13)</f>
        <v>-29349.914000000001</v>
      </c>
      <c r="Y14" s="35">
        <f t="shared" si="12"/>
        <v>0</v>
      </c>
      <c r="Z14" s="35">
        <f t="shared" si="12"/>
        <v>138.191</v>
      </c>
      <c r="AA14" s="35">
        <f>SUM(AA10:AA13)</f>
        <v>-46023.318999999996</v>
      </c>
    </row>
    <row r="15" spans="1:27" x14ac:dyDescent="0.35">
      <c r="A15" s="47"/>
      <c r="B15" s="29"/>
      <c r="C15" s="29"/>
      <c r="D15" s="29"/>
      <c r="E15" s="29"/>
      <c r="F15" s="29"/>
      <c r="H15" s="47"/>
      <c r="I15" s="29"/>
      <c r="J15" s="29"/>
      <c r="K15" s="29"/>
      <c r="L15" s="29"/>
      <c r="M15" s="29"/>
      <c r="O15" s="47"/>
      <c r="P15" s="29"/>
      <c r="Q15" s="29"/>
      <c r="R15" s="29"/>
      <c r="S15" s="29"/>
      <c r="T15" s="29"/>
      <c r="V15" s="47"/>
      <c r="W15" s="29"/>
      <c r="X15" s="29"/>
      <c r="Y15" s="29"/>
      <c r="Z15" s="29"/>
      <c r="AA15" s="29"/>
    </row>
    <row r="16" spans="1:27" x14ac:dyDescent="0.35">
      <c r="A16" s="47" t="s">
        <v>96</v>
      </c>
      <c r="B16" s="29">
        <v>-17944.524000000001</v>
      </c>
      <c r="C16" s="29">
        <v>-15903.14</v>
      </c>
      <c r="D16" s="29">
        <v>0</v>
      </c>
      <c r="E16" s="29">
        <v>8.9390000000000001</v>
      </c>
      <c r="F16" s="39">
        <f>SUM(B16:E16)</f>
        <v>-33838.725000000006</v>
      </c>
      <c r="H16" s="47" t="s">
        <v>96</v>
      </c>
      <c r="I16" s="29"/>
      <c r="J16" s="29"/>
      <c r="K16" s="29"/>
      <c r="L16" s="29"/>
      <c r="M16" s="39"/>
      <c r="O16" s="47" t="s">
        <v>96</v>
      </c>
      <c r="P16" s="29">
        <v>-13713.986000000001</v>
      </c>
      <c r="Q16" s="29">
        <v>-28768.014999999999</v>
      </c>
      <c r="R16" s="29">
        <v>0</v>
      </c>
      <c r="S16" s="29">
        <v>1.9470000000000001</v>
      </c>
      <c r="T16" s="39">
        <f>SUM(P16:S16)</f>
        <v>-42480.054000000004</v>
      </c>
      <c r="V16" s="47" t="s">
        <v>96</v>
      </c>
      <c r="W16" s="29">
        <v>-12472.367</v>
      </c>
      <c r="X16" s="29">
        <v>-17240.167000000001</v>
      </c>
      <c r="Y16" s="29">
        <v>0</v>
      </c>
      <c r="Z16" s="29">
        <v>0</v>
      </c>
      <c r="AA16" s="39">
        <f>SUM(W16:Z16)</f>
        <v>-29712.534</v>
      </c>
    </row>
    <row r="17" spans="1:27" x14ac:dyDescent="0.35">
      <c r="A17" s="47" t="s">
        <v>61</v>
      </c>
      <c r="B17" s="29">
        <v>-217.17400000000001</v>
      </c>
      <c r="C17" s="29">
        <v>-62.88</v>
      </c>
      <c r="D17" s="29">
        <v>0</v>
      </c>
      <c r="E17" s="29">
        <v>0</v>
      </c>
      <c r="F17" s="39">
        <f>SUM(B17:E17)</f>
        <v>-280.05400000000003</v>
      </c>
      <c r="H17" s="47" t="s">
        <v>61</v>
      </c>
      <c r="I17" s="29"/>
      <c r="J17" s="29"/>
      <c r="K17" s="29"/>
      <c r="L17" s="29"/>
      <c r="M17" s="39"/>
      <c r="O17" s="47" t="s">
        <v>61</v>
      </c>
      <c r="P17" s="29">
        <v>-78.870999999999995</v>
      </c>
      <c r="Q17" s="29">
        <v>-46.673000000000002</v>
      </c>
      <c r="R17" s="29">
        <v>0</v>
      </c>
      <c r="S17" s="29">
        <v>0</v>
      </c>
      <c r="T17" s="39">
        <f>SUM(P17:S17)</f>
        <v>-125.544</v>
      </c>
      <c r="V17" s="47" t="s">
        <v>61</v>
      </c>
      <c r="W17" s="29">
        <v>-114.155</v>
      </c>
      <c r="X17" s="29">
        <v>-9.2469999999999999</v>
      </c>
      <c r="Y17" s="29">
        <v>0</v>
      </c>
      <c r="Z17" s="29">
        <v>0</v>
      </c>
      <c r="AA17" s="39">
        <f>SUM(W17:Z17)</f>
        <v>-123.402</v>
      </c>
    </row>
    <row r="18" spans="1:27" x14ac:dyDescent="0.35">
      <c r="A18" s="47"/>
      <c r="B18" s="29"/>
      <c r="C18" s="29"/>
      <c r="D18" s="29"/>
      <c r="E18" s="29"/>
      <c r="F18" s="39"/>
      <c r="H18" s="47"/>
      <c r="I18" s="29"/>
      <c r="J18" s="29"/>
      <c r="K18" s="29"/>
      <c r="L18" s="29"/>
      <c r="M18" s="39"/>
      <c r="O18" s="47"/>
      <c r="P18" s="29"/>
      <c r="Q18" s="29"/>
      <c r="R18" s="29"/>
      <c r="S18" s="29"/>
      <c r="T18" s="39"/>
      <c r="V18" s="47" t="s">
        <v>62</v>
      </c>
      <c r="W18" s="29">
        <v>0</v>
      </c>
      <c r="X18" s="29">
        <v>0</v>
      </c>
      <c r="Y18" s="29">
        <v>0</v>
      </c>
      <c r="Z18" s="29">
        <v>-43.707999999999998</v>
      </c>
      <c r="AA18" s="39">
        <f>SUM(W18:Z18)</f>
        <v>-43.707999999999998</v>
      </c>
    </row>
    <row r="19" spans="1:27" x14ac:dyDescent="0.35">
      <c r="A19" s="18" t="s">
        <v>63</v>
      </c>
      <c r="B19" s="35">
        <f>SUM(B14:B17,B8)</f>
        <v>8816.9350000000122</v>
      </c>
      <c r="C19" s="35">
        <f t="shared" ref="C19:F19" si="13">SUM(C14:C17,C8)</f>
        <v>-4658.6939999999959</v>
      </c>
      <c r="D19" s="35">
        <f t="shared" si="13"/>
        <v>0</v>
      </c>
      <c r="E19" s="35">
        <f t="shared" si="13"/>
        <v>-13.810000000000002</v>
      </c>
      <c r="F19" s="35">
        <f t="shared" si="13"/>
        <v>4144.4309999999823</v>
      </c>
      <c r="H19" s="18" t="s">
        <v>63</v>
      </c>
      <c r="I19" s="35"/>
      <c r="J19" s="35"/>
      <c r="K19" s="35"/>
      <c r="L19" s="35"/>
      <c r="M19" s="35"/>
      <c r="O19" s="18" t="s">
        <v>63</v>
      </c>
      <c r="P19" s="35">
        <f>SUM(P14:P17,P8)</f>
        <v>4959.6010000000024</v>
      </c>
      <c r="Q19" s="35">
        <f t="shared" ref="Q19:T19" si="14">SUM(Q14:Q17,Q8)</f>
        <v>-1329.2360000000044</v>
      </c>
      <c r="R19" s="35">
        <f t="shared" si="14"/>
        <v>0</v>
      </c>
      <c r="S19" s="35">
        <f t="shared" si="14"/>
        <v>111.971</v>
      </c>
      <c r="T19" s="35">
        <f t="shared" si="14"/>
        <v>3742.3359999999957</v>
      </c>
      <c r="V19" s="18" t="s">
        <v>63</v>
      </c>
      <c r="W19" s="35">
        <f t="shared" ref="W19:AA19" si="15">SUM(W14:W18,W8)</f>
        <v>6107.2220000000016</v>
      </c>
      <c r="X19" s="35">
        <f t="shared" si="15"/>
        <v>-1594.1070000000036</v>
      </c>
      <c r="Y19" s="35">
        <f t="shared" si="15"/>
        <v>0</v>
      </c>
      <c r="Z19" s="35">
        <f>SUM(Z14:Z18,Z8)</f>
        <v>76.031000000000006</v>
      </c>
      <c r="AA19" s="35">
        <f t="shared" si="15"/>
        <v>4589.1459999999788</v>
      </c>
    </row>
    <row r="20" spans="1:27" x14ac:dyDescent="0.35">
      <c r="A20" s="47"/>
      <c r="B20" s="29"/>
      <c r="C20" s="29"/>
      <c r="D20" s="29"/>
      <c r="E20" s="29"/>
      <c r="F20" s="29"/>
      <c r="H20" s="47"/>
      <c r="I20" s="29"/>
      <c r="J20" s="29"/>
      <c r="K20" s="29"/>
      <c r="L20" s="29"/>
      <c r="M20" s="29"/>
      <c r="O20" s="47"/>
      <c r="P20" s="29"/>
      <c r="Q20" s="29"/>
      <c r="R20" s="29"/>
      <c r="S20" s="29"/>
      <c r="T20" s="29"/>
      <c r="V20" s="47"/>
      <c r="W20" s="29"/>
      <c r="X20" s="29"/>
      <c r="Y20" s="29"/>
      <c r="Z20" s="29"/>
      <c r="AA20" s="29"/>
    </row>
    <row r="21" spans="1:27" x14ac:dyDescent="0.35">
      <c r="A21" s="32" t="s">
        <v>97</v>
      </c>
      <c r="B21" s="29">
        <v>-6541.1580000000004</v>
      </c>
      <c r="C21" s="29">
        <v>-3093.2190000000001</v>
      </c>
      <c r="D21" s="29">
        <v>-290.89299999999997</v>
      </c>
      <c r="E21" s="29">
        <v>28.437999999999999</v>
      </c>
      <c r="F21" s="39">
        <f>SUM(B21:E21)</f>
        <v>-9896.8320000000003</v>
      </c>
      <c r="H21" s="32" t="s">
        <v>97</v>
      </c>
      <c r="I21" s="29"/>
      <c r="J21" s="29"/>
      <c r="K21" s="29"/>
      <c r="L21" s="29"/>
      <c r="M21" s="39"/>
      <c r="O21" s="32" t="s">
        <v>97</v>
      </c>
      <c r="P21" s="29">
        <v>-4627.6710000000003</v>
      </c>
      <c r="Q21" s="29">
        <v>-2618.7280000000001</v>
      </c>
      <c r="R21" s="29">
        <v>-656.48</v>
      </c>
      <c r="S21" s="29">
        <v>63.402999999999999</v>
      </c>
      <c r="T21" s="39">
        <f>SUM(P21:S21)</f>
        <v>-7839.4760000000006</v>
      </c>
      <c r="V21" s="32" t="s">
        <v>97</v>
      </c>
      <c r="W21" s="29">
        <v>-4641.4480000000003</v>
      </c>
      <c r="X21" s="29">
        <v>-1695.7950000000001</v>
      </c>
      <c r="Y21" s="29">
        <v>-323.15499999999997</v>
      </c>
      <c r="Z21" s="29">
        <v>13.221</v>
      </c>
      <c r="AA21" s="39">
        <f>SUM(W21:Z21)</f>
        <v>-6647.1770000000006</v>
      </c>
    </row>
    <row r="22" spans="1:27" x14ac:dyDescent="0.35">
      <c r="A22" s="32" t="s">
        <v>65</v>
      </c>
      <c r="B22" s="29">
        <v>4122.8050000000003</v>
      </c>
      <c r="C22" s="29">
        <v>10151.619000000001</v>
      </c>
      <c r="D22" s="29">
        <v>0</v>
      </c>
      <c r="E22" s="29">
        <v>0</v>
      </c>
      <c r="F22" s="39">
        <f t="shared" ref="F22:F32" si="16">SUM(B22:E22)</f>
        <v>14274.424000000001</v>
      </c>
      <c r="H22" s="32" t="s">
        <v>65</v>
      </c>
      <c r="I22" s="29"/>
      <c r="J22" s="29"/>
      <c r="K22" s="29"/>
      <c r="L22" s="29"/>
      <c r="M22" s="39"/>
      <c r="O22" s="32" t="s">
        <v>65</v>
      </c>
      <c r="P22" s="29">
        <v>1288.57</v>
      </c>
      <c r="Q22" s="29">
        <v>3747.7449999999999</v>
      </c>
      <c r="R22" s="29">
        <v>0</v>
      </c>
      <c r="S22" s="29">
        <v>-96.888000000000005</v>
      </c>
      <c r="T22" s="39">
        <f t="shared" ref="T22:T32" si="17">SUM(P22:S22)</f>
        <v>4939.4269999999997</v>
      </c>
      <c r="V22" s="32" t="s">
        <v>65</v>
      </c>
      <c r="W22" s="29">
        <v>1437.0650000000001</v>
      </c>
      <c r="X22" s="29">
        <v>4040.605</v>
      </c>
      <c r="Y22" s="29">
        <v>71.052000000000007</v>
      </c>
      <c r="Z22" s="29">
        <v>0</v>
      </c>
      <c r="AA22" s="39">
        <f t="shared" ref="AA22:AA23" si="18">SUM(W22:Z22)</f>
        <v>5548.7219999999998</v>
      </c>
    </row>
    <row r="23" spans="1:27" x14ac:dyDescent="0.35">
      <c r="A23" s="32" t="s">
        <v>66</v>
      </c>
      <c r="B23" s="29">
        <v>1045</v>
      </c>
      <c r="C23" s="29">
        <v>3309</v>
      </c>
      <c r="D23" s="29">
        <v>44</v>
      </c>
      <c r="E23" s="29">
        <v>-20</v>
      </c>
      <c r="F23" s="39">
        <f t="shared" si="16"/>
        <v>4378</v>
      </c>
      <c r="H23" s="32" t="s">
        <v>66</v>
      </c>
      <c r="I23" s="29"/>
      <c r="J23" s="29"/>
      <c r="K23" s="29"/>
      <c r="L23" s="29"/>
      <c r="M23" s="39"/>
      <c r="O23" s="32" t="s">
        <v>66</v>
      </c>
      <c r="P23" s="29">
        <v>464.572</v>
      </c>
      <c r="Q23" s="29">
        <v>1379.3960469199999</v>
      </c>
      <c r="R23" s="29">
        <v>8.3230000000000004</v>
      </c>
      <c r="S23" s="29">
        <v>-35.414000000000001</v>
      </c>
      <c r="T23" s="39">
        <f t="shared" si="17"/>
        <v>1816.8770469199999</v>
      </c>
      <c r="V23" s="32" t="s">
        <v>66</v>
      </c>
      <c r="W23" s="29">
        <v>440.21114059999996</v>
      </c>
      <c r="X23" s="29">
        <v>1163.8237625100001</v>
      </c>
      <c r="Y23" s="29">
        <v>108.33500000000001</v>
      </c>
      <c r="Z23" s="29">
        <v>64.486000000000004</v>
      </c>
      <c r="AA23" s="39">
        <f t="shared" si="18"/>
        <v>1776.8559031100001</v>
      </c>
    </row>
    <row r="24" spans="1:27" x14ac:dyDescent="0.35">
      <c r="A24" s="32" t="s">
        <v>67</v>
      </c>
      <c r="B24" s="29">
        <v>226.58199999999999</v>
      </c>
      <c r="C24" s="29">
        <v>263.31200000000001</v>
      </c>
      <c r="D24" s="29">
        <v>545.81399999999996</v>
      </c>
      <c r="E24" s="29">
        <v>-593.07000000000005</v>
      </c>
      <c r="F24" s="39">
        <f t="shared" si="16"/>
        <v>442.63800000000003</v>
      </c>
      <c r="H24" s="32" t="s">
        <v>67</v>
      </c>
      <c r="I24" s="29"/>
      <c r="J24" s="29"/>
      <c r="K24" s="29"/>
      <c r="L24" s="29"/>
      <c r="M24" s="39"/>
      <c r="O24" s="32" t="s">
        <v>67</v>
      </c>
      <c r="P24" s="29">
        <v>1155.9650000000001</v>
      </c>
      <c r="Q24" s="29">
        <v>1161.4499530800001</v>
      </c>
      <c r="R24" s="29">
        <v>194.124</v>
      </c>
      <c r="S24" s="29">
        <v>-73.361000000000004</v>
      </c>
      <c r="T24" s="39">
        <f>SUM(P24:S24)</f>
        <v>2438.1779530800004</v>
      </c>
      <c r="V24" s="32" t="s">
        <v>67</v>
      </c>
      <c r="W24" s="29">
        <v>222.15485940000011</v>
      </c>
      <c r="X24" s="29">
        <v>1221.1850119700002</v>
      </c>
      <c r="Y24" s="29">
        <v>19.135837729999992</v>
      </c>
      <c r="Z24" s="29">
        <v>-593.04799999999989</v>
      </c>
      <c r="AA24" s="39">
        <f>SUM(W24:Z24)</f>
        <v>869.42770910000047</v>
      </c>
    </row>
    <row r="25" spans="1:27" x14ac:dyDescent="0.35">
      <c r="A25" s="32" t="s">
        <v>68</v>
      </c>
      <c r="B25" s="29">
        <v>-130.68600000000001</v>
      </c>
      <c r="C25" s="29">
        <v>-29.507999999999999</v>
      </c>
      <c r="D25" s="29">
        <v>-26.606999999999999</v>
      </c>
      <c r="E25" s="29">
        <v>-9.5000000000000001E-2</v>
      </c>
      <c r="F25" s="39">
        <f t="shared" si="16"/>
        <v>-186.89600000000002</v>
      </c>
      <c r="H25" s="32" t="s">
        <v>68</v>
      </c>
      <c r="I25" s="29"/>
      <c r="J25" s="29"/>
      <c r="K25" s="29"/>
      <c r="L25" s="29"/>
      <c r="M25" s="39"/>
      <c r="O25" s="32" t="s">
        <v>68</v>
      </c>
      <c r="P25" s="29">
        <v>-72.69</v>
      </c>
      <c r="Q25" s="29">
        <v>-28.140999999999998</v>
      </c>
      <c r="R25" s="29">
        <v>-30.681000000000001</v>
      </c>
      <c r="S25" s="29">
        <v>0</v>
      </c>
      <c r="T25" s="39">
        <f t="shared" si="17"/>
        <v>-131.512</v>
      </c>
      <c r="V25" s="32" t="s">
        <v>68</v>
      </c>
      <c r="W25" s="29">
        <v>-3.379</v>
      </c>
      <c r="X25" s="29">
        <v>-417.99177448</v>
      </c>
      <c r="Y25" s="29">
        <v>-72.608837730000005</v>
      </c>
      <c r="Z25" s="29">
        <v>210.10899999999992</v>
      </c>
      <c r="AA25" s="39">
        <f t="shared" ref="AA25:AA32" si="19">SUM(W25:Z25)</f>
        <v>-283.8706122100001</v>
      </c>
    </row>
    <row r="26" spans="1:27" x14ac:dyDescent="0.35">
      <c r="A26" s="32" t="s">
        <v>69</v>
      </c>
      <c r="B26" s="29">
        <v>-213.37700000000001</v>
      </c>
      <c r="C26" s="29">
        <v>-319.18400000000003</v>
      </c>
      <c r="D26" s="29">
        <v>-608.81899999999996</v>
      </c>
      <c r="E26" s="29">
        <v>77.894999999999996</v>
      </c>
      <c r="F26" s="39">
        <f t="shared" si="16"/>
        <v>-1063.4850000000001</v>
      </c>
      <c r="H26" s="32" t="s">
        <v>69</v>
      </c>
      <c r="I26" s="29"/>
      <c r="J26" s="29"/>
      <c r="K26" s="29"/>
      <c r="L26" s="29"/>
      <c r="M26" s="39"/>
      <c r="O26" s="32" t="s">
        <v>69</v>
      </c>
      <c r="P26" s="29">
        <v>0</v>
      </c>
      <c r="Q26" s="29">
        <v>0</v>
      </c>
      <c r="R26" s="29">
        <v>0</v>
      </c>
      <c r="S26" s="29">
        <v>0</v>
      </c>
      <c r="T26" s="39">
        <f t="shared" si="17"/>
        <v>0</v>
      </c>
      <c r="V26" s="32" t="s">
        <v>69</v>
      </c>
      <c r="W26" s="29">
        <v>0</v>
      </c>
      <c r="X26" s="29">
        <v>0</v>
      </c>
      <c r="Y26" s="29">
        <v>0</v>
      </c>
      <c r="Z26" s="29">
        <v>0</v>
      </c>
      <c r="AA26" s="39">
        <f t="shared" si="19"/>
        <v>0</v>
      </c>
    </row>
    <row r="27" spans="1:27" x14ac:dyDescent="0.35">
      <c r="A27" s="32" t="s">
        <v>98</v>
      </c>
      <c r="B27" s="29">
        <v>0</v>
      </c>
      <c r="C27" s="29">
        <v>0</v>
      </c>
      <c r="D27" s="29">
        <v>-134.22300000000001</v>
      </c>
      <c r="E27" s="29">
        <v>0</v>
      </c>
      <c r="F27" s="39">
        <f t="shared" si="16"/>
        <v>-134.22300000000001</v>
      </c>
      <c r="H27" s="32" t="s">
        <v>98</v>
      </c>
      <c r="I27" s="29"/>
      <c r="J27" s="29"/>
      <c r="K27" s="29"/>
      <c r="L27" s="29"/>
      <c r="M27" s="39"/>
      <c r="O27" s="32" t="s">
        <v>98</v>
      </c>
      <c r="P27" s="29">
        <v>0</v>
      </c>
      <c r="Q27" s="29">
        <v>0</v>
      </c>
      <c r="R27" s="29">
        <v>0</v>
      </c>
      <c r="S27" s="29">
        <v>0</v>
      </c>
      <c r="T27" s="39">
        <f t="shared" si="17"/>
        <v>0</v>
      </c>
      <c r="V27" s="32" t="s">
        <v>98</v>
      </c>
      <c r="W27" s="29">
        <v>0</v>
      </c>
      <c r="X27" s="29">
        <v>0</v>
      </c>
      <c r="Y27" s="29">
        <v>0</v>
      </c>
      <c r="Z27" s="29">
        <v>0</v>
      </c>
      <c r="AA27" s="39">
        <f t="shared" si="19"/>
        <v>0</v>
      </c>
    </row>
    <row r="28" spans="1:27" x14ac:dyDescent="0.35">
      <c r="A28" s="32" t="s">
        <v>71</v>
      </c>
      <c r="B28" s="29">
        <v>-193.32900000000001</v>
      </c>
      <c r="C28" s="29">
        <v>-24.513999999999999</v>
      </c>
      <c r="D28" s="29">
        <v>-20.818999999999999</v>
      </c>
      <c r="E28" s="29">
        <v>20.614000000000001</v>
      </c>
      <c r="F28" s="39">
        <f t="shared" si="16"/>
        <v>-218.048</v>
      </c>
      <c r="H28" s="32" t="s">
        <v>71</v>
      </c>
      <c r="I28" s="29"/>
      <c r="J28" s="29"/>
      <c r="K28" s="29"/>
      <c r="L28" s="29"/>
      <c r="M28" s="39"/>
      <c r="O28" s="32" t="s">
        <v>71</v>
      </c>
      <c r="P28" s="29">
        <v>-451.298</v>
      </c>
      <c r="Q28" s="29">
        <v>-15.057</v>
      </c>
      <c r="R28" s="29">
        <v>-21.14</v>
      </c>
      <c r="S28" s="29">
        <v>24.449000000000002</v>
      </c>
      <c r="T28" s="39">
        <f t="shared" si="17"/>
        <v>-463.04599999999999</v>
      </c>
      <c r="V28" s="32" t="s">
        <v>71</v>
      </c>
      <c r="W28" s="29">
        <v>-337.72800000000001</v>
      </c>
      <c r="X28" s="29">
        <v>-31.280999999999999</v>
      </c>
      <c r="Y28" s="29">
        <v>-2.66</v>
      </c>
      <c r="Z28" s="29">
        <v>5.9260000000000002</v>
      </c>
      <c r="AA28" s="39">
        <f t="shared" si="19"/>
        <v>-365.74300000000005</v>
      </c>
    </row>
    <row r="29" spans="1:27" x14ac:dyDescent="0.35">
      <c r="A29" s="32" t="s">
        <v>72</v>
      </c>
      <c r="B29" s="29">
        <v>1070.29</v>
      </c>
      <c r="C29" s="29">
        <v>2419.366</v>
      </c>
      <c r="D29" s="29">
        <v>37.737000000000002</v>
      </c>
      <c r="E29" s="29">
        <v>0</v>
      </c>
      <c r="F29" s="39">
        <f t="shared" si="16"/>
        <v>3527.393</v>
      </c>
      <c r="H29" s="32" t="s">
        <v>72</v>
      </c>
      <c r="I29" s="29"/>
      <c r="J29" s="29"/>
      <c r="K29" s="29"/>
      <c r="L29" s="29"/>
      <c r="M29" s="39"/>
      <c r="O29" s="32" t="s">
        <v>72</v>
      </c>
      <c r="P29" s="29">
        <v>11.467000000000001</v>
      </c>
      <c r="Q29" s="29">
        <v>22.396999999999998</v>
      </c>
      <c r="R29" s="29">
        <v>-13.069000000000001</v>
      </c>
      <c r="S29" s="29">
        <v>0</v>
      </c>
      <c r="T29" s="39">
        <f t="shared" si="17"/>
        <v>20.794999999999995</v>
      </c>
      <c r="V29" s="32" t="s">
        <v>72</v>
      </c>
      <c r="W29" s="29">
        <v>144.77600000000001</v>
      </c>
      <c r="X29" s="29">
        <v>463.267</v>
      </c>
      <c r="Y29" s="29">
        <v>159.631</v>
      </c>
      <c r="Z29" s="29">
        <v>0</v>
      </c>
      <c r="AA29" s="39">
        <f t="shared" si="19"/>
        <v>767.67399999999998</v>
      </c>
    </row>
    <row r="30" spans="1:27" x14ac:dyDescent="0.35">
      <c r="A30" s="32" t="s">
        <v>73</v>
      </c>
      <c r="B30" s="29">
        <v>0</v>
      </c>
      <c r="C30" s="29">
        <v>196.20699999999999</v>
      </c>
      <c r="D30" s="29">
        <v>0</v>
      </c>
      <c r="E30" s="29">
        <v>0</v>
      </c>
      <c r="F30" s="39">
        <f t="shared" si="16"/>
        <v>196.20699999999999</v>
      </c>
      <c r="H30" s="32" t="s">
        <v>73</v>
      </c>
      <c r="I30" s="29"/>
      <c r="J30" s="29"/>
      <c r="K30" s="29"/>
      <c r="L30" s="29"/>
      <c r="M30" s="39"/>
      <c r="O30" s="32" t="s">
        <v>73</v>
      </c>
      <c r="P30" s="29">
        <v>0</v>
      </c>
      <c r="Q30" s="29">
        <v>0</v>
      </c>
      <c r="R30" s="29">
        <v>0</v>
      </c>
      <c r="S30" s="29">
        <v>0</v>
      </c>
      <c r="T30" s="39">
        <f t="shared" si="17"/>
        <v>0</v>
      </c>
      <c r="V30" s="32" t="s">
        <v>73</v>
      </c>
      <c r="W30" s="29">
        <v>0</v>
      </c>
      <c r="X30" s="29">
        <v>0</v>
      </c>
      <c r="Y30" s="29">
        <v>0</v>
      </c>
      <c r="Z30" s="29">
        <v>0</v>
      </c>
      <c r="AA30" s="39">
        <f t="shared" si="19"/>
        <v>0</v>
      </c>
    </row>
    <row r="31" spans="1:27" x14ac:dyDescent="0.35">
      <c r="A31" s="32" t="s">
        <v>74</v>
      </c>
      <c r="B31" s="29">
        <v>197.73500000000001</v>
      </c>
      <c r="C31" s="29">
        <v>94.619</v>
      </c>
      <c r="D31" s="29">
        <v>0.95499999999999996</v>
      </c>
      <c r="E31" s="29">
        <v>-11.999000000000001</v>
      </c>
      <c r="F31" s="39">
        <f t="shared" si="16"/>
        <v>281.31</v>
      </c>
      <c r="H31" s="32" t="s">
        <v>74</v>
      </c>
      <c r="I31" s="29"/>
      <c r="J31" s="29"/>
      <c r="K31" s="29"/>
      <c r="L31" s="29"/>
      <c r="M31" s="39"/>
      <c r="O31" s="32" t="s">
        <v>74</v>
      </c>
      <c r="P31" s="29">
        <v>200.417</v>
      </c>
      <c r="Q31" s="29">
        <v>19.486000000000001</v>
      </c>
      <c r="R31" s="29">
        <v>189.38300000000001</v>
      </c>
      <c r="S31" s="29">
        <v>-146.33099999999999</v>
      </c>
      <c r="T31" s="39">
        <f t="shared" si="17"/>
        <v>262.95500000000004</v>
      </c>
      <c r="V31" s="32" t="s">
        <v>74</v>
      </c>
      <c r="W31" s="29">
        <v>258.005</v>
      </c>
      <c r="X31" s="29">
        <v>61.837000000000003</v>
      </c>
      <c r="Y31" s="29">
        <v>162.363</v>
      </c>
      <c r="Z31" s="29">
        <v>-129.06299999999999</v>
      </c>
      <c r="AA31" s="39">
        <f t="shared" si="19"/>
        <v>353.142</v>
      </c>
    </row>
    <row r="32" spans="1:27" x14ac:dyDescent="0.35">
      <c r="A32" s="32" t="s">
        <v>75</v>
      </c>
      <c r="B32" s="29">
        <v>-2205.297</v>
      </c>
      <c r="C32" s="29">
        <v>-981.572</v>
      </c>
      <c r="D32" s="29">
        <v>-0.26500000000000001</v>
      </c>
      <c r="E32" s="29">
        <v>545.65800000000002</v>
      </c>
      <c r="F32" s="39">
        <f t="shared" si="16"/>
        <v>-2641.4760000000001</v>
      </c>
      <c r="H32" s="32" t="s">
        <v>75</v>
      </c>
      <c r="I32" s="29"/>
      <c r="J32" s="29"/>
      <c r="K32" s="29"/>
      <c r="L32" s="29"/>
      <c r="M32" s="39"/>
      <c r="O32" s="32" t="s">
        <v>75</v>
      </c>
      <c r="P32" s="29">
        <v>-995.45399999999995</v>
      </c>
      <c r="Q32" s="29">
        <v>-487.36799999999999</v>
      </c>
      <c r="R32" s="29">
        <v>-16.992000000000001</v>
      </c>
      <c r="S32" s="29">
        <v>178.84399999999999</v>
      </c>
      <c r="T32" s="39">
        <f t="shared" si="17"/>
        <v>-1320.9699999999998</v>
      </c>
      <c r="V32" s="32" t="s">
        <v>75</v>
      </c>
      <c r="W32" s="29">
        <v>-975.38400000000001</v>
      </c>
      <c r="X32" s="29">
        <v>-381.91699999999997</v>
      </c>
      <c r="Y32" s="29">
        <v>-22.539000000000001</v>
      </c>
      <c r="Z32" s="29">
        <v>246.14</v>
      </c>
      <c r="AA32" s="39">
        <f t="shared" si="19"/>
        <v>-1133.6999999999998</v>
      </c>
    </row>
    <row r="33" spans="1:27" x14ac:dyDescent="0.35">
      <c r="A33" s="18" t="s">
        <v>99</v>
      </c>
      <c r="B33" s="35">
        <f>SUM(B21:B32)</f>
        <v>-2621.4349999999999</v>
      </c>
      <c r="C33" s="35">
        <f>SUM(C21:C32)</f>
        <v>11986.126000000004</v>
      </c>
      <c r="D33" s="35">
        <f>SUM(D21:D32)</f>
        <v>-453.12</v>
      </c>
      <c r="E33" s="35">
        <f>SUM(E21:E32)</f>
        <v>47.44099999999986</v>
      </c>
      <c r="F33" s="35">
        <f>SUM(F21:F32)</f>
        <v>8959.0120000000006</v>
      </c>
      <c r="H33" s="18" t="s">
        <v>99</v>
      </c>
      <c r="I33" s="35"/>
      <c r="J33" s="35"/>
      <c r="K33" s="35"/>
      <c r="L33" s="35"/>
      <c r="M33" s="35"/>
      <c r="O33" s="18" t="s">
        <v>99</v>
      </c>
      <c r="P33" s="35">
        <f>SUM(P21:P32)</f>
        <v>-3026.1220000000003</v>
      </c>
      <c r="Q33" s="35">
        <f>SUM(Q21:Q32)</f>
        <v>3181.1800000000003</v>
      </c>
      <c r="R33" s="35">
        <f>SUM(R21:R32)</f>
        <v>-346.53199999999998</v>
      </c>
      <c r="S33" s="35">
        <f>SUM(S21:S32)</f>
        <v>-85.298000000000002</v>
      </c>
      <c r="T33" s="35">
        <f>SUM(T21:T32)</f>
        <v>-276.77200000000039</v>
      </c>
      <c r="V33" s="18" t="s">
        <v>99</v>
      </c>
      <c r="W33" s="35">
        <f>SUM(W21:W32)</f>
        <v>-3455.7270000000003</v>
      </c>
      <c r="X33" s="35">
        <f>SUM(X21:X32)</f>
        <v>4423.7329999999993</v>
      </c>
      <c r="Y33" s="35">
        <f>SUM(Y21:Y32)</f>
        <v>99.554000000000045</v>
      </c>
      <c r="Z33" s="35">
        <f>SUM(Z21:Z32)</f>
        <v>-182.22899999999998</v>
      </c>
      <c r="AA33" s="35">
        <f>SUM(AA21:AA32)</f>
        <v>885.3309999999999</v>
      </c>
    </row>
    <row r="34" spans="1:27" x14ac:dyDescent="0.35">
      <c r="A34" s="18"/>
      <c r="B34" s="29"/>
      <c r="C34" s="29"/>
      <c r="D34" s="29"/>
      <c r="E34" s="29"/>
      <c r="F34" s="29"/>
      <c r="H34" s="18"/>
      <c r="I34" s="29"/>
      <c r="J34" s="29"/>
      <c r="K34" s="29"/>
      <c r="L34" s="29"/>
      <c r="M34" s="29"/>
      <c r="O34" s="18"/>
      <c r="P34" s="29"/>
      <c r="Q34" s="29"/>
      <c r="R34" s="29"/>
      <c r="S34" s="29"/>
      <c r="T34" s="29"/>
      <c r="V34" s="18"/>
      <c r="W34" s="29"/>
      <c r="X34" s="29"/>
      <c r="Y34" s="29"/>
      <c r="Z34" s="29"/>
      <c r="AA34" s="29"/>
    </row>
    <row r="35" spans="1:27" x14ac:dyDescent="0.35">
      <c r="A35" s="18" t="s">
        <v>77</v>
      </c>
      <c r="B35" s="39">
        <f>B33+B19</f>
        <v>6195.5000000000127</v>
      </c>
      <c r="C35" s="39">
        <f>C33+C19</f>
        <v>7327.432000000008</v>
      </c>
      <c r="D35" s="39">
        <f>D33+D19</f>
        <v>-453.12</v>
      </c>
      <c r="E35" s="39">
        <f>E33+E19</f>
        <v>33.630999999999858</v>
      </c>
      <c r="F35" s="39">
        <f>SUM(B35:E35)</f>
        <v>13103.443000000019</v>
      </c>
      <c r="H35" s="18" t="s">
        <v>100</v>
      </c>
      <c r="I35" s="39"/>
      <c r="J35" s="39"/>
      <c r="K35" s="39"/>
      <c r="L35" s="39"/>
      <c r="M35" s="39"/>
      <c r="O35" s="18" t="s">
        <v>100</v>
      </c>
      <c r="P35" s="39">
        <f>P33+P19</f>
        <v>1933.4790000000021</v>
      </c>
      <c r="Q35" s="39">
        <f>Q33+Q19</f>
        <v>1851.9439999999959</v>
      </c>
      <c r="R35" s="39">
        <f>R33+R19</f>
        <v>-346.53199999999998</v>
      </c>
      <c r="S35" s="39">
        <f>S33+S19</f>
        <v>26.673000000000002</v>
      </c>
      <c r="T35" s="39">
        <f>SUM(P35:S35)</f>
        <v>3465.5639999999976</v>
      </c>
      <c r="V35" s="18" t="s">
        <v>100</v>
      </c>
      <c r="W35" s="39">
        <f>W33+W19</f>
        <v>2651.4950000000013</v>
      </c>
      <c r="X35" s="39">
        <f>X33+X19</f>
        <v>2829.6259999999957</v>
      </c>
      <c r="Y35" s="39">
        <f>Y33+Y19</f>
        <v>99.554000000000045</v>
      </c>
      <c r="Z35" s="39">
        <f>Z33+Z19</f>
        <v>-106.19799999999998</v>
      </c>
      <c r="AA35" s="39">
        <f>SUM(W35:Z35)</f>
        <v>5474.4769999999971</v>
      </c>
    </row>
    <row r="36" spans="1:27" x14ac:dyDescent="0.35">
      <c r="A36" s="49" t="s">
        <v>78</v>
      </c>
      <c r="B36" s="29">
        <v>-1190.8530000000001</v>
      </c>
      <c r="C36" s="29">
        <v>-1352.665</v>
      </c>
      <c r="D36" s="29">
        <v>-204.77500000000001</v>
      </c>
      <c r="E36" s="29">
        <v>-27.92</v>
      </c>
      <c r="F36" s="39">
        <f>SUM(B36:E36)</f>
        <v>-2776.2130000000002</v>
      </c>
      <c r="H36" s="49" t="s">
        <v>78</v>
      </c>
      <c r="I36" s="29"/>
      <c r="J36" s="29"/>
      <c r="K36" s="29"/>
      <c r="L36" s="29"/>
      <c r="M36" s="39"/>
      <c r="O36" s="49" t="s">
        <v>78</v>
      </c>
      <c r="P36" s="29">
        <v>-124.521</v>
      </c>
      <c r="Q36" s="29">
        <v>-190.53700000000001</v>
      </c>
      <c r="R36" s="29">
        <v>13.337</v>
      </c>
      <c r="S36" s="29">
        <v>1.86</v>
      </c>
      <c r="T36" s="39">
        <f>SUM(P36:S36)</f>
        <v>-299.86099999999999</v>
      </c>
      <c r="V36" s="49" t="s">
        <v>78</v>
      </c>
      <c r="W36" s="29">
        <v>-573.072</v>
      </c>
      <c r="X36" s="29">
        <v>-432.238</v>
      </c>
      <c r="Y36" s="29">
        <v>-25.263000000000002</v>
      </c>
      <c r="Z36" s="29">
        <v>2.0539999999999998</v>
      </c>
      <c r="AA36" s="39">
        <f>SUM(W36:Z36)</f>
        <v>-1028.5189999999998</v>
      </c>
    </row>
    <row r="37" spans="1:27" ht="15" thickBot="1" x14ac:dyDescent="0.4">
      <c r="A37" s="18" t="s">
        <v>128</v>
      </c>
      <c r="B37" s="50">
        <f>B35+B36</f>
        <v>5004.6470000000127</v>
      </c>
      <c r="C37" s="50">
        <f t="shared" ref="C37:F37" si="20">C35+C36</f>
        <v>5974.767000000008</v>
      </c>
      <c r="D37" s="50">
        <f t="shared" si="20"/>
        <v>-657.89499999999998</v>
      </c>
      <c r="E37" s="50">
        <f t="shared" si="20"/>
        <v>5.7109999999998564</v>
      </c>
      <c r="F37" s="50">
        <f t="shared" si="20"/>
        <v>10327.23000000002</v>
      </c>
      <c r="H37" s="18" t="s">
        <v>103</v>
      </c>
      <c r="I37" s="50"/>
      <c r="J37" s="50"/>
      <c r="K37" s="50"/>
      <c r="L37" s="50"/>
      <c r="M37" s="50"/>
      <c r="O37" s="18" t="s">
        <v>103</v>
      </c>
      <c r="P37" s="50">
        <f>P35+P36</f>
        <v>1808.9580000000021</v>
      </c>
      <c r="Q37" s="50">
        <f t="shared" ref="Q37:T37" si="21">Q35+Q36</f>
        <v>1661.4069999999958</v>
      </c>
      <c r="R37" s="50">
        <f t="shared" si="21"/>
        <v>-333.19499999999999</v>
      </c>
      <c r="S37" s="50">
        <f t="shared" si="21"/>
        <v>28.533000000000001</v>
      </c>
      <c r="T37" s="50">
        <f t="shared" si="21"/>
        <v>3165.7029999999977</v>
      </c>
      <c r="V37" s="18" t="s">
        <v>103</v>
      </c>
      <c r="W37" s="50">
        <f>W35+W36</f>
        <v>2078.4230000000011</v>
      </c>
      <c r="X37" s="50">
        <f t="shared" ref="X37:AA37" si="22">X35+X36</f>
        <v>2397.3879999999958</v>
      </c>
      <c r="Y37" s="50">
        <f t="shared" si="22"/>
        <v>74.291000000000039</v>
      </c>
      <c r="Z37" s="50">
        <f t="shared" si="22"/>
        <v>-104.14399999999998</v>
      </c>
      <c r="AA37" s="50">
        <f t="shared" si="22"/>
        <v>4445.9579999999969</v>
      </c>
    </row>
    <row r="38" spans="1:27" ht="15" thickTop="1" x14ac:dyDescent="0.35">
      <c r="A38" s="18"/>
      <c r="B38" s="51"/>
      <c r="C38" s="51"/>
      <c r="D38" s="51"/>
      <c r="E38" s="51"/>
      <c r="F38" s="51"/>
      <c r="H38" s="18"/>
      <c r="I38" s="51"/>
      <c r="J38" s="51"/>
      <c r="K38" s="51"/>
      <c r="L38" s="51"/>
      <c r="M38" s="51"/>
      <c r="O38" s="18"/>
      <c r="P38" s="51"/>
      <c r="Q38" s="51"/>
      <c r="R38" s="51"/>
      <c r="S38" s="51"/>
      <c r="T38" s="51"/>
      <c r="V38" s="18"/>
      <c r="W38" s="51"/>
      <c r="X38" s="51"/>
      <c r="Y38" s="51"/>
      <c r="Z38" s="51"/>
      <c r="AA38" s="51"/>
    </row>
    <row r="39" spans="1:27" x14ac:dyDescent="0.35">
      <c r="A39" s="18" t="s">
        <v>101</v>
      </c>
      <c r="B39" s="52">
        <f>-SUM(B21,B31:B32,B16:B17,B14)/B8</f>
        <v>0.99531361428117993</v>
      </c>
      <c r="C39" s="52"/>
      <c r="D39" s="52"/>
      <c r="E39" s="52"/>
      <c r="F39" s="52"/>
      <c r="H39" s="18" t="s">
        <v>104</v>
      </c>
      <c r="I39" s="52"/>
      <c r="J39" s="52"/>
      <c r="K39" s="52"/>
      <c r="L39" s="52"/>
      <c r="M39" s="52"/>
      <c r="O39" s="18" t="s">
        <v>104</v>
      </c>
      <c r="P39" s="52">
        <f>-SUM(P21,P31:P32,P16:P17,P14)/P8</f>
        <v>1.0116025656941194</v>
      </c>
      <c r="Q39" s="52"/>
      <c r="R39" s="52"/>
      <c r="S39" s="52"/>
      <c r="T39" s="52"/>
      <c r="V39" s="18" t="s">
        <v>104</v>
      </c>
      <c r="W39" s="52">
        <f>-SUM(W21,W31:W32,W16:W17,W14)/W8</f>
        <v>0.97892162136737726</v>
      </c>
      <c r="X39" s="52"/>
      <c r="Y39" s="52"/>
      <c r="Z39" s="52"/>
      <c r="AA39" s="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80" zoomScaleNormal="80" workbookViewId="0">
      <selection activeCell="M38" sqref="M38"/>
    </sheetView>
  </sheetViews>
  <sheetFormatPr defaultRowHeight="14.5" x14ac:dyDescent="0.35"/>
  <cols>
    <col min="1" max="1" width="26.54296875" customWidth="1"/>
    <col min="2" max="8" width="10.81640625" customWidth="1"/>
  </cols>
  <sheetData>
    <row r="1" spans="1:8" x14ac:dyDescent="0.35">
      <c r="A1" s="54" t="s">
        <v>107</v>
      </c>
      <c r="B1" s="55"/>
      <c r="C1" s="55"/>
      <c r="D1" s="55"/>
      <c r="E1" s="55"/>
      <c r="F1" s="55"/>
      <c r="G1" s="55"/>
      <c r="H1" s="55"/>
    </row>
    <row r="2" spans="1:8" x14ac:dyDescent="0.35">
      <c r="A2" s="55"/>
      <c r="B2" s="55"/>
      <c r="C2" s="55"/>
      <c r="D2" s="55"/>
      <c r="E2" s="55"/>
      <c r="F2" s="55"/>
      <c r="G2" s="55"/>
      <c r="H2" s="55"/>
    </row>
    <row r="3" spans="1:8" x14ac:dyDescent="0.35">
      <c r="A3" s="55"/>
      <c r="B3" s="55"/>
      <c r="C3" s="55"/>
      <c r="D3" s="55"/>
      <c r="E3" s="55"/>
      <c r="F3" s="55"/>
      <c r="G3" s="55"/>
      <c r="H3" s="55"/>
    </row>
    <row r="4" spans="1:8" x14ac:dyDescent="0.35">
      <c r="A4" s="55"/>
      <c r="B4" s="55"/>
      <c r="C4" s="55"/>
      <c r="D4" s="55"/>
      <c r="E4" s="55"/>
      <c r="F4" s="55"/>
      <c r="G4" s="55"/>
      <c r="H4" s="55"/>
    </row>
    <row r="5" spans="1:8" ht="22" x14ac:dyDescent="0.35">
      <c r="A5" s="63" t="s">
        <v>108</v>
      </c>
      <c r="B5" s="56" t="s">
        <v>109</v>
      </c>
      <c r="C5" s="56" t="s">
        <v>110</v>
      </c>
      <c r="D5" s="56" t="s">
        <v>111</v>
      </c>
      <c r="E5" s="56" t="s">
        <v>112</v>
      </c>
      <c r="F5" s="57" t="s">
        <v>113</v>
      </c>
      <c r="G5" s="57" t="s">
        <v>114</v>
      </c>
      <c r="H5" s="57" t="s">
        <v>115</v>
      </c>
    </row>
    <row r="6" spans="1:8" x14ac:dyDescent="0.35">
      <c r="A6" s="64" t="s">
        <v>116</v>
      </c>
      <c r="B6" s="58">
        <v>38.123585045889982</v>
      </c>
      <c r="C6" s="58">
        <v>32.958141339809998</v>
      </c>
      <c r="D6" s="58">
        <v>28.332338924870005</v>
      </c>
      <c r="E6" s="58">
        <v>21.077434</v>
      </c>
      <c r="F6" s="59">
        <f>B6/C6-1</f>
        <v>0.15672739711934747</v>
      </c>
      <c r="G6" s="59">
        <f>C6/D6-1</f>
        <v>0.1632693448714706</v>
      </c>
      <c r="H6" s="59">
        <f>D6/E6-1</f>
        <v>0.34420247383386449</v>
      </c>
    </row>
    <row r="7" spans="1:8" x14ac:dyDescent="0.35">
      <c r="A7" s="64" t="s">
        <v>117</v>
      </c>
      <c r="B7" s="58">
        <v>10.129178179800006</v>
      </c>
      <c r="C7" s="58">
        <v>8.8101086345499979</v>
      </c>
      <c r="D7" s="58">
        <v>7.9186220000000009</v>
      </c>
      <c r="E7" s="58">
        <v>6.4813609999999997</v>
      </c>
      <c r="F7" s="59">
        <f t="shared" ref="F7:H8" si="0">B7/C7-1</f>
        <v>0.1497222792551165</v>
      </c>
      <c r="G7" s="59">
        <f t="shared" si="0"/>
        <v>0.11258103171864975</v>
      </c>
      <c r="H7" s="59">
        <f t="shared" si="0"/>
        <v>0.22175296207077522</v>
      </c>
    </row>
    <row r="8" spans="1:8" x14ac:dyDescent="0.35">
      <c r="A8" s="64" t="s">
        <v>118</v>
      </c>
      <c r="B8" s="58">
        <v>15.448472387989998</v>
      </c>
      <c r="C8" s="58">
        <v>13.593360384640002</v>
      </c>
      <c r="D8" s="58">
        <v>10.409411152868534</v>
      </c>
      <c r="E8" s="58">
        <v>9.5665489999999984</v>
      </c>
      <c r="F8" s="59">
        <f t="shared" si="0"/>
        <v>0.1364719209126688</v>
      </c>
      <c r="G8" s="59">
        <f t="shared" si="0"/>
        <v>0.30587217518966603</v>
      </c>
      <c r="H8" s="59">
        <f t="shared" si="0"/>
        <v>8.8105141453677316E-2</v>
      </c>
    </row>
    <row r="9" spans="1:8" x14ac:dyDescent="0.35">
      <c r="A9" s="63" t="s">
        <v>119</v>
      </c>
      <c r="B9" s="60">
        <f>SUM(B6:B8)</f>
        <v>63.701235613679984</v>
      </c>
      <c r="C9" s="60">
        <f t="shared" ref="C9:E9" si="1">SUM(C6:C8)</f>
        <v>55.361610358999997</v>
      </c>
      <c r="D9" s="60">
        <f t="shared" si="1"/>
        <v>46.660372077738543</v>
      </c>
      <c r="E9" s="60">
        <f t="shared" si="1"/>
        <v>37.125343999999998</v>
      </c>
      <c r="F9" s="61">
        <f>B9/C9-1</f>
        <v>0.15063913785384009</v>
      </c>
      <c r="G9" s="61">
        <f>C9/D9-1</f>
        <v>0.18648025923935507</v>
      </c>
      <c r="H9" s="61">
        <f>D9/E9-1</f>
        <v>0.25683339332124566</v>
      </c>
    </row>
    <row r="10" spans="1:8" x14ac:dyDescent="0.35">
      <c r="A10" s="65"/>
      <c r="B10" s="58"/>
      <c r="C10" s="58"/>
      <c r="D10" s="58"/>
      <c r="E10" s="58"/>
      <c r="F10" s="55"/>
      <c r="G10" s="55"/>
      <c r="H10" s="55"/>
    </row>
    <row r="11" spans="1:8" x14ac:dyDescent="0.35">
      <c r="A11" s="63" t="s">
        <v>120</v>
      </c>
      <c r="B11" s="58"/>
      <c r="C11" s="58"/>
      <c r="D11" s="58"/>
      <c r="E11" s="58"/>
      <c r="F11" s="55"/>
      <c r="G11" s="55"/>
      <c r="H11" s="55"/>
    </row>
    <row r="12" spans="1:8" x14ac:dyDescent="0.35">
      <c r="A12" s="64" t="s">
        <v>121</v>
      </c>
      <c r="B12" s="58">
        <v>12.672599244310002</v>
      </c>
      <c r="C12" s="58">
        <v>18.000208253509996</v>
      </c>
      <c r="D12" s="58">
        <v>19.312212361029985</v>
      </c>
      <c r="E12" s="58">
        <v>24.62929999371001</v>
      </c>
      <c r="F12" s="59">
        <f>B12/C12-1</f>
        <v>-0.29597485396654366</v>
      </c>
      <c r="G12" s="59">
        <f>C12/D12-1</f>
        <v>-6.7936499609308143E-2</v>
      </c>
      <c r="H12" s="59">
        <f>D12/E12-1</f>
        <v>-0.21588464284563247</v>
      </c>
    </row>
    <row r="13" spans="1:8" x14ac:dyDescent="0.35">
      <c r="A13" s="64" t="s">
        <v>122</v>
      </c>
      <c r="B13" s="58">
        <v>32.21085833570001</v>
      </c>
      <c r="C13" s="58">
        <v>20.146822104239995</v>
      </c>
      <c r="D13" s="58">
        <v>11.083826354100003</v>
      </c>
      <c r="E13" s="58">
        <v>7.7398877401810626</v>
      </c>
      <c r="F13" s="59">
        <f t="shared" ref="F13:H14" si="2">B13/C13-1</f>
        <v>0.59880591435415909</v>
      </c>
      <c r="G13" s="59">
        <f t="shared" si="2"/>
        <v>0.8176775294560179</v>
      </c>
      <c r="H13" s="59">
        <f t="shared" si="2"/>
        <v>0.43203967889083539</v>
      </c>
    </row>
    <row r="14" spans="1:8" x14ac:dyDescent="0.35">
      <c r="A14" s="64" t="s">
        <v>123</v>
      </c>
      <c r="B14" s="58">
        <v>14.877195372699997</v>
      </c>
      <c r="C14" s="58">
        <v>11.789018128253193</v>
      </c>
      <c r="D14" s="58">
        <v>27.231486623522009</v>
      </c>
      <c r="E14" s="58">
        <v>13.291616837198923</v>
      </c>
      <c r="F14" s="59">
        <f t="shared" si="2"/>
        <v>0.26195372768541048</v>
      </c>
      <c r="G14" s="59">
        <f t="shared" si="2"/>
        <v>-0.56708136095404804</v>
      </c>
      <c r="H14" s="59">
        <f t="shared" si="2"/>
        <v>1.0487715645932489</v>
      </c>
    </row>
    <row r="15" spans="1:8" x14ac:dyDescent="0.35">
      <c r="A15" s="63" t="s">
        <v>124</v>
      </c>
      <c r="B15" s="60">
        <f>SUM(B12:B14)</f>
        <v>59.760652952710004</v>
      </c>
      <c r="C15" s="60">
        <f t="shared" ref="C15:E15" si="3">SUM(C12:C14)</f>
        <v>49.936048486003187</v>
      </c>
      <c r="D15" s="60">
        <f t="shared" si="3"/>
        <v>57.627525338651999</v>
      </c>
      <c r="E15" s="60">
        <f t="shared" si="3"/>
        <v>45.660804571089997</v>
      </c>
      <c r="F15" s="61">
        <f>B15/C15-1</f>
        <v>0.19674373052286276</v>
      </c>
      <c r="G15" s="61">
        <f>C15/D15-1</f>
        <v>-0.13346880344851408</v>
      </c>
      <c r="H15" s="61">
        <f>D15/E15-1</f>
        <v>0.26207862257290793</v>
      </c>
    </row>
    <row r="16" spans="1:8" x14ac:dyDescent="0.35">
      <c r="A16" s="65"/>
      <c r="B16" s="58"/>
      <c r="C16" s="58"/>
      <c r="D16" s="58"/>
      <c r="E16" s="58"/>
      <c r="F16" s="55"/>
      <c r="G16" s="55"/>
      <c r="H16" s="55"/>
    </row>
    <row r="17" spans="1:8" x14ac:dyDescent="0.35">
      <c r="A17" s="63" t="s">
        <v>125</v>
      </c>
      <c r="B17" s="58">
        <v>-1.8847000000000003E-2</v>
      </c>
      <c r="C17" s="58">
        <v>-2.3826E-2</v>
      </c>
      <c r="D17" s="58">
        <v>-3.0700999999999999E-2</v>
      </c>
      <c r="E17" s="58">
        <v>-2.0225E-2</v>
      </c>
      <c r="F17" s="62"/>
      <c r="G17" s="62"/>
      <c r="H17" s="62"/>
    </row>
    <row r="18" spans="1:8" x14ac:dyDescent="0.35">
      <c r="A18" s="65"/>
      <c r="B18" s="58"/>
      <c r="C18" s="58"/>
      <c r="D18" s="58"/>
      <c r="E18" s="58"/>
      <c r="F18" s="58"/>
      <c r="G18" s="55"/>
      <c r="H18" s="55"/>
    </row>
    <row r="19" spans="1:8" x14ac:dyDescent="0.35">
      <c r="A19" s="63" t="s">
        <v>126</v>
      </c>
      <c r="B19" s="60">
        <f>B9+B15+B17</f>
        <v>123.44304156638999</v>
      </c>
      <c r="C19" s="60">
        <f t="shared" ref="C19:D19" si="4">C9+C15+C17</f>
        <v>105.27383284500318</v>
      </c>
      <c r="D19" s="60">
        <f t="shared" si="4"/>
        <v>104.25719641639054</v>
      </c>
      <c r="E19" s="60">
        <v>82.765923571089999</v>
      </c>
      <c r="F19" s="61">
        <f>B19/C19-1</f>
        <v>0.17258998015335592</v>
      </c>
      <c r="G19" s="61">
        <f>C19/D19-1</f>
        <v>9.7512350567372508E-3</v>
      </c>
      <c r="H19" s="61">
        <f>D19/E19-1</f>
        <v>0.25966330003967242</v>
      </c>
    </row>
    <row r="20" spans="1:8" x14ac:dyDescent="0.35">
      <c r="A20" s="55"/>
      <c r="B20" s="55"/>
      <c r="C20" s="55"/>
      <c r="D20" s="55"/>
      <c r="E20" s="55"/>
      <c r="F20" s="55"/>
      <c r="G20" s="55"/>
      <c r="H20" s="55"/>
    </row>
    <row r="21" spans="1:8" x14ac:dyDescent="0.35">
      <c r="A21" s="55"/>
      <c r="B21" s="55"/>
      <c r="C21" s="55"/>
      <c r="D21" s="55"/>
      <c r="E21" s="55"/>
      <c r="F21" s="55"/>
      <c r="G21" s="55"/>
      <c r="H21" s="55"/>
    </row>
    <row r="22" spans="1:8" x14ac:dyDescent="0.35">
      <c r="A22" s="55" t="s">
        <v>127</v>
      </c>
      <c r="B22" s="55"/>
      <c r="C22" s="55"/>
      <c r="D22" s="55"/>
      <c r="E22" s="55"/>
      <c r="F22" s="55"/>
      <c r="G22" s="55"/>
      <c r="H22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BS</vt:lpstr>
      <vt:lpstr>PL</vt:lpstr>
      <vt:lpstr>Segments</vt:lpstr>
      <vt:lpstr>GWP по линиям бизнеса</vt:lpstr>
    </vt:vector>
  </TitlesOfParts>
  <Company>Renessans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Arkhipova Tatyana</dc:creator>
  <cp:lastModifiedBy>Zaluzhsky Vladimir</cp:lastModifiedBy>
  <dcterms:created xsi:type="dcterms:W3CDTF">2024-11-07T14:06:28Z</dcterms:created>
  <dcterms:modified xsi:type="dcterms:W3CDTF">2024-11-08T11:58:46Z</dcterms:modified>
</cp:coreProperties>
</file>